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Attendance" sheetId="2" state="visible" r:id="rId2"/>
    <sheet xmlns:r="http://schemas.openxmlformats.org/officeDocument/2006/relationships" name="Who's Missing" sheetId="3" state="visible" r:id="rId3"/>
    <sheet xmlns:r="http://schemas.openxmlformats.org/officeDocument/2006/relationships" name="Term Summary" sheetId="4" state="visible" r:id="rId4"/>
  </sheets>
  <definedNames>
    <definedName name="_xlnm.Print_Area" localSheetId="1">'Attendance'!$A$1:$T$37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13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C85A3B"/>
      <sz val="9"/>
    </font>
    <font>
      <name val="Arial"/>
      <color rgb="003D3A34"/>
      <sz val="10"/>
    </font>
    <font>
      <name val="Arial"/>
      <b val="1"/>
      <color rgb="00FFFFFF"/>
      <sz val="10"/>
    </font>
    <font>
      <name val="Arial"/>
      <b val="1"/>
      <color rgb="00FFFFFF"/>
      <sz val="9"/>
    </font>
    <font>
      <name val="Arial"/>
      <color rgb="008A857C"/>
      <sz val="8"/>
    </font>
    <font>
      <name val="Arial"/>
      <b val="1"/>
      <color rgb="003D3A34"/>
      <sz val="10"/>
    </font>
  </fonts>
  <fills count="5">
    <fill>
      <patternFill/>
    </fill>
    <fill>
      <patternFill patternType="gray125"/>
    </fill>
    <fill>
      <patternFill patternType="solid">
        <fgColor rgb="00FDEAE3"/>
        <bgColor rgb="00FDEAE3"/>
      </patternFill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2" borderId="1" pivotButton="0" quotePrefix="0" xfId="0"/>
    <xf numFmtId="0" fontId="9" fillId="3" borderId="1" pivotButton="0" quotePrefix="0" xfId="0"/>
    <xf numFmtId="165" fontId="1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/>
    </xf>
    <xf numFmtId="0" fontId="8" fillId="0" borderId="1" pivotButton="0" quotePrefix="0" xfId="0"/>
    <xf numFmtId="0" fontId="8" fillId="0" borderId="1" applyAlignment="1" pivotButton="0" quotePrefix="0" xfId="0">
      <alignment horizontal="center"/>
    </xf>
    <xf numFmtId="0" fontId="12" fillId="0" borderId="1" applyAlignment="1" pivotButton="0" quotePrefix="0" xfId="0">
      <alignment horizontal="center"/>
    </xf>
    <xf numFmtId="9" fontId="8" fillId="0" borderId="1" applyAlignment="1" pivotButton="0" quotePrefix="0" xfId="0">
      <alignment horizontal="center"/>
    </xf>
    <xf numFmtId="165" fontId="8" fillId="0" borderId="1" applyAlignment="1" pivotButton="0" quotePrefix="0" xfId="0">
      <alignment horizontal="center"/>
    </xf>
    <xf numFmtId="0" fontId="12" fillId="0" borderId="0" pivotButton="0" quotePrefix="0" xfId="0"/>
    <xf numFmtId="0" fontId="12" fillId="4" borderId="1" applyAlignment="1" pivotButton="0" quotePrefix="0" xfId="0">
      <alignment horizontal="center"/>
    </xf>
    <xf numFmtId="0" fontId="12" fillId="0" borderId="1" pivotButton="0" quotePrefix="0" xfId="0"/>
  </cellXfs>
  <cellStyles count="1">
    <cellStyle name="Normal" xfId="0" builtinId="0" hidden="0"/>
  </cellStyles>
  <dxfs count="4">
    <dxf>
      <fill>
        <patternFill patternType="solid">
          <fgColor rgb="00FDEAE3"/>
          <bgColor rgb="00FDEAE3"/>
        </patternFill>
      </fill>
    </dxf>
    <dxf>
      <fill>
        <patternFill patternType="solid">
          <fgColor rgb="00FDE2DC"/>
          <bgColor rgb="00FDE2DC"/>
        </patternFill>
      </fill>
    </dxf>
    <dxf>
      <fill>
        <patternFill patternType="solid">
          <fgColor rgb="00E7F0E4"/>
          <bgColor rgb="00E7F0E4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Sunday School Attendance Sheet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Fill in the class block at the top — teacher, room, age range, term. Then print it and put it on a clipboard by the door.</t>
        </is>
      </c>
    </row>
    <row r="7" ht="30" customHeight="1">
      <c r="B7" s="3" t="inlineStr">
        <is>
          <t>2. Mark P, A or G each week. The Parent / guardian column is there because the person you need to call is almost never the child.</t>
        </is>
      </c>
    </row>
    <row r="8" ht="30" customHeight="1">
      <c r="B8" s="3" t="inlineStr">
        <is>
          <t>3. Three weeks away tints the row amber, six turns it red. In a kids class that is the difference between a holiday and a family that has quietly left the church.</t>
        </is>
      </c>
    </row>
    <row r="9" ht="30" customHeight="1">
      <c r="B9" s="3" t="inlineStr">
        <is>
          <t>4. The Attendance tab is set to print on one landscape page — File → Print, and it fits without touching the scale.</t>
        </is>
      </c>
    </row>
    <row r="10" ht="30" customHeight="1">
      <c r="B10" s="3" t="inlineStr">
        <is>
          <t>5. Who's Missing tab — the call list, filled in for you. Hand it to whoever makes the calls.</t>
        </is>
      </c>
    </row>
    <row r="11" ht="16" customHeight="1">
      <c r="B11" s="3" t="inlineStr"/>
    </row>
    <row r="12" ht="30" customHeight="1">
      <c r="B12" s="3" t="inlineStr">
        <is>
          <t>A note worth saying out loud: a child's attendance is a family's attendance. This sheet is the earliest warning a church gets, and it is usually the one nobody reads.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T37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5" customWidth="1" min="2" max="2"/>
    <col width="22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13" customWidth="1" min="17" max="17"/>
    <col width="14" customWidth="1" min="18" max="18"/>
    <col width="12" customWidth="1" min="19" max="19"/>
    <col width="12" customWidth="1" min="20" max="20"/>
  </cols>
  <sheetData>
    <row r="1">
      <c r="A1" s="5" t="inlineStr">
        <is>
          <t>Sunday School Attendance</t>
        </is>
      </c>
      <c r="C1" s="6" t="inlineStr">
        <is>
          <t>P = present, A = absent, G = guest. Amber at three weeks away, red at six.</t>
        </is>
      </c>
    </row>
    <row r="2">
      <c r="A2" s="7" t="inlineStr">
        <is>
          <t>Class</t>
        </is>
      </c>
      <c r="B2" s="8" t="inlineStr">
        <is>
          <t>3rd &amp; 4th grade</t>
        </is>
      </c>
      <c r="C2" s="7" t="inlineStr">
        <is>
          <t>Teacher</t>
        </is>
      </c>
      <c r="D2" s="8" t="inlineStr">
        <is>
          <t>Emily Rodriguez</t>
        </is>
      </c>
      <c r="E2" s="7" t="inlineStr">
        <is>
          <t>Room</t>
        </is>
      </c>
      <c r="F2" s="8" t="inlineStr">
        <is>
          <t>204</t>
        </is>
      </c>
      <c r="G2" s="7" t="inlineStr">
        <is>
          <t>Term</t>
        </is>
      </c>
      <c r="H2" s="8" t="inlineStr">
        <is>
          <t>Summer 2026</t>
        </is>
      </c>
    </row>
    <row r="3">
      <c r="A3" s="9" t="inlineStr">
        <is>
          <t>Name</t>
        </is>
      </c>
      <c r="B3" s="9" t="inlineStr">
        <is>
          <t>Phone</t>
        </is>
      </c>
      <c r="C3" s="9" t="inlineStr">
        <is>
          <t>Parent / guardian</t>
        </is>
      </c>
      <c r="D3" s="10" t="n">
        <v>46180</v>
      </c>
      <c r="E3" s="10" t="n">
        <v>46187</v>
      </c>
      <c r="F3" s="10" t="n">
        <v>46194</v>
      </c>
      <c r="G3" s="10" t="n">
        <v>46201</v>
      </c>
      <c r="H3" s="10" t="n">
        <v>46208</v>
      </c>
      <c r="I3" s="10" t="n">
        <v>46215</v>
      </c>
      <c r="J3" s="10" t="n">
        <v>46222</v>
      </c>
      <c r="K3" s="10" t="n">
        <v>46229</v>
      </c>
      <c r="L3" s="10" t="n">
        <v>46236</v>
      </c>
      <c r="M3" s="10" t="n">
        <v>46243</v>
      </c>
      <c r="N3" s="10" t="n">
        <v>46250</v>
      </c>
      <c r="O3" s="10" t="n">
        <v>46257</v>
      </c>
      <c r="P3" s="10" t="n">
        <v>46264</v>
      </c>
      <c r="Q3" s="9" t="inlineStr">
        <is>
          <t>Weeks present</t>
        </is>
      </c>
      <c r="R3" s="9" t="inlineStr">
        <is>
          <t>% of weeks held</t>
        </is>
      </c>
      <c r="S3" s="9" t="inlineStr">
        <is>
          <t>Last here</t>
        </is>
      </c>
      <c r="T3" s="9" t="inlineStr">
        <is>
          <t>Weeks since</t>
        </is>
      </c>
    </row>
    <row r="4">
      <c r="D4" s="11" t="inlineStr">
        <is>
          <t>Wk 1</t>
        </is>
      </c>
      <c r="E4" s="11" t="inlineStr">
        <is>
          <t>Wk 2</t>
        </is>
      </c>
      <c r="F4" s="11" t="inlineStr">
        <is>
          <t>Wk 3</t>
        </is>
      </c>
      <c r="G4" s="11" t="inlineStr">
        <is>
          <t>Wk 4</t>
        </is>
      </c>
      <c r="H4" s="11" t="inlineStr">
        <is>
          <t>Wk 5</t>
        </is>
      </c>
      <c r="I4" s="11" t="inlineStr">
        <is>
          <t>Wk 6</t>
        </is>
      </c>
      <c r="J4" s="11" t="inlineStr">
        <is>
          <t>Wk 7</t>
        </is>
      </c>
      <c r="K4" s="11" t="inlineStr">
        <is>
          <t>Wk 8</t>
        </is>
      </c>
      <c r="L4" s="11" t="inlineStr">
        <is>
          <t>Wk 9</t>
        </is>
      </c>
      <c r="M4" s="11" t="inlineStr">
        <is>
          <t>Wk 10</t>
        </is>
      </c>
      <c r="N4" s="11" t="inlineStr">
        <is>
          <t>Wk 11</t>
        </is>
      </c>
      <c r="O4" s="11" t="inlineStr">
        <is>
          <t>Wk 12</t>
        </is>
      </c>
      <c r="P4" s="11" t="inlineStr">
        <is>
          <t>Wk 13</t>
        </is>
      </c>
    </row>
    <row r="5">
      <c r="A5" s="12" t="inlineStr">
        <is>
          <t>Ava Lindqvist</t>
        </is>
      </c>
      <c r="B5" s="12" t="inlineStr">
        <is>
          <t>(555) 330-1140</t>
        </is>
      </c>
      <c r="C5" s="12" t="inlineStr">
        <is>
          <t>Ingrid Lindqvist</t>
        </is>
      </c>
      <c r="D5" s="13" t="inlineStr">
        <is>
          <t>P</t>
        </is>
      </c>
      <c r="E5" s="13" t="inlineStr">
        <is>
          <t>P</t>
        </is>
      </c>
      <c r="F5" s="13" t="inlineStr">
        <is>
          <t>P</t>
        </is>
      </c>
      <c r="G5" s="13" t="inlineStr">
        <is>
          <t>P</t>
        </is>
      </c>
      <c r="H5" s="13" t="inlineStr">
        <is>
          <t>P</t>
        </is>
      </c>
      <c r="I5" s="13" t="inlineStr">
        <is>
          <t>P</t>
        </is>
      </c>
      <c r="J5" s="13" t="inlineStr">
        <is>
          <t>P</t>
        </is>
      </c>
      <c r="K5" s="13" t="inlineStr">
        <is>
          <t>P</t>
        </is>
      </c>
      <c r="L5" s="13" t="inlineStr">
        <is>
          <t>P</t>
        </is>
      </c>
      <c r="M5" s="13" t="inlineStr">
        <is>
          <t>P</t>
        </is>
      </c>
      <c r="N5" s="13" t="inlineStr">
        <is>
          <t>P</t>
        </is>
      </c>
      <c r="O5" s="13" t="inlineStr">
        <is>
          <t>P</t>
        </is>
      </c>
      <c r="P5" s="13" t="inlineStr">
        <is>
          <t>P</t>
        </is>
      </c>
      <c r="Q5" s="14">
        <f>IF($A5="","",COUNTIF($D5:$P5,"P"))</f>
        <v/>
      </c>
      <c r="R5" s="15">
        <f>IFERROR($Q5/COUNTIF($D$3:$P$3,"&lt;="&amp;TODAY()),"")</f>
        <v/>
      </c>
      <c r="S5" s="16">
        <f>IFERROR(MAXIFS($D$3:$P$3,$D5:$P5,"P"),"")</f>
        <v/>
      </c>
      <c r="T5" s="14">
        <f>IF($S5="","",INT((TODAY()-$S5)/7))</f>
        <v/>
      </c>
    </row>
    <row r="6">
      <c r="A6" s="12" t="inlineStr">
        <is>
          <t>Noah Whitfield</t>
        </is>
      </c>
      <c r="B6" s="12" t="inlineStr">
        <is>
          <t>(555) 330-2251</t>
        </is>
      </c>
      <c r="C6" s="12" t="inlineStr">
        <is>
          <t>Dana Whitfield</t>
        </is>
      </c>
      <c r="D6" s="13" t="inlineStr">
        <is>
          <t>P</t>
        </is>
      </c>
      <c r="E6" s="13" t="inlineStr">
        <is>
          <t>P</t>
        </is>
      </c>
      <c r="F6" s="13" t="inlineStr">
        <is>
          <t>P</t>
        </is>
      </c>
      <c r="G6" s="13" t="inlineStr">
        <is>
          <t>P</t>
        </is>
      </c>
      <c r="H6" s="13" t="inlineStr">
        <is>
          <t>P</t>
        </is>
      </c>
      <c r="I6" s="13" t="inlineStr">
        <is>
          <t>P</t>
        </is>
      </c>
      <c r="J6" s="13" t="inlineStr">
        <is>
          <t>P</t>
        </is>
      </c>
      <c r="K6" s="13" t="inlineStr">
        <is>
          <t>P</t>
        </is>
      </c>
      <c r="L6" s="13" t="inlineStr">
        <is>
          <t>P</t>
        </is>
      </c>
      <c r="M6" s="13" t="inlineStr">
        <is>
          <t>P</t>
        </is>
      </c>
      <c r="N6" s="13" t="inlineStr">
        <is>
          <t>P</t>
        </is>
      </c>
      <c r="O6" s="13" t="inlineStr">
        <is>
          <t>P</t>
        </is>
      </c>
      <c r="P6" s="13" t="n"/>
      <c r="Q6" s="14">
        <f>IF($A6="","",COUNTIF($D6:$P6,"P"))</f>
        <v/>
      </c>
      <c r="R6" s="15">
        <f>IFERROR($Q6/COUNTIF($D$3:$P$3,"&lt;="&amp;TODAY()),"")</f>
        <v/>
      </c>
      <c r="S6" s="16">
        <f>IFERROR(MAXIFS($D$3:$P$3,$D6:$P6,"P"),"")</f>
        <v/>
      </c>
      <c r="T6" s="14">
        <f>IF($S6="","",INT((TODAY()-$S6)/7))</f>
        <v/>
      </c>
    </row>
    <row r="7">
      <c r="A7" s="12" t="inlineStr">
        <is>
          <t>Priya Raman</t>
        </is>
      </c>
      <c r="B7" s="12" t="inlineStr">
        <is>
          <t>(555) 330-3362</t>
        </is>
      </c>
      <c r="C7" s="12" t="inlineStr">
        <is>
          <t>Anjali Raman</t>
        </is>
      </c>
      <c r="D7" s="13" t="inlineStr">
        <is>
          <t>P</t>
        </is>
      </c>
      <c r="E7" s="13" t="inlineStr">
        <is>
          <t>P</t>
        </is>
      </c>
      <c r="F7" s="13" t="inlineStr">
        <is>
          <t>P</t>
        </is>
      </c>
      <c r="G7" s="13" t="inlineStr">
        <is>
          <t>P</t>
        </is>
      </c>
      <c r="H7" s="13" t="n"/>
      <c r="I7" s="13" t="n"/>
      <c r="J7" s="13" t="n"/>
      <c r="K7" s="13" t="n"/>
      <c r="L7" s="13" t="n"/>
      <c r="M7" s="13" t="n"/>
      <c r="N7" s="13" t="n"/>
      <c r="O7" s="13" t="n"/>
      <c r="P7" s="13" t="n"/>
      <c r="Q7" s="14">
        <f>IF($A7="","",COUNTIF($D7:$P7,"P"))</f>
        <v/>
      </c>
      <c r="R7" s="15">
        <f>IFERROR($Q7/COUNTIF($D$3:$P$3,"&lt;="&amp;TODAY()),"")</f>
        <v/>
      </c>
      <c r="S7" s="16">
        <f>IFERROR(MAXIFS($D$3:$P$3,$D7:$P7,"P"),"")</f>
        <v/>
      </c>
      <c r="T7" s="14">
        <f>IF($S7="","",INT((TODAY()-$S7)/7))</f>
        <v/>
      </c>
    </row>
    <row r="8">
      <c r="A8" s="12" t="inlineStr">
        <is>
          <t>Eli Okafor</t>
        </is>
      </c>
      <c r="B8" s="12" t="inlineStr">
        <is>
          <t>(555) 330-4473</t>
        </is>
      </c>
      <c r="C8" s="12" t="inlineStr">
        <is>
          <t>Chidi Okafor</t>
        </is>
      </c>
      <c r="D8" s="13" t="inlineStr">
        <is>
          <t>P</t>
        </is>
      </c>
      <c r="E8" s="13" t="inlineStr">
        <is>
          <t>P</t>
        </is>
      </c>
      <c r="F8" s="13" t="inlineStr">
        <is>
          <t>P</t>
        </is>
      </c>
      <c r="G8" s="13" t="inlineStr">
        <is>
          <t>P</t>
        </is>
      </c>
      <c r="H8" s="13" t="inlineStr">
        <is>
          <t>P</t>
        </is>
      </c>
      <c r="I8" s="13" t="inlineStr">
        <is>
          <t>P</t>
        </is>
      </c>
      <c r="J8" s="13" t="inlineStr">
        <is>
          <t>P</t>
        </is>
      </c>
      <c r="K8" s="13" t="inlineStr">
        <is>
          <t>P</t>
        </is>
      </c>
      <c r="L8" s="13" t="inlineStr">
        <is>
          <t>P</t>
        </is>
      </c>
      <c r="M8" s="13" t="inlineStr">
        <is>
          <t>P</t>
        </is>
      </c>
      <c r="N8" s="13" t="inlineStr">
        <is>
          <t>P</t>
        </is>
      </c>
      <c r="O8" s="13" t="inlineStr">
        <is>
          <t>P</t>
        </is>
      </c>
      <c r="P8" s="13" t="inlineStr">
        <is>
          <t>P</t>
        </is>
      </c>
      <c r="Q8" s="14">
        <f>IF($A8="","",COUNTIF($D8:$P8,"P"))</f>
        <v/>
      </c>
      <c r="R8" s="15">
        <f>IFERROR($Q8/COUNTIF($D$3:$P$3,"&lt;="&amp;TODAY()),"")</f>
        <v/>
      </c>
      <c r="S8" s="16">
        <f>IFERROR(MAXIFS($D$3:$P$3,$D8:$P8,"P"),"")</f>
        <v/>
      </c>
      <c r="T8" s="14">
        <f>IF($S8="","",INT((TODAY()-$S8)/7))</f>
        <v/>
      </c>
    </row>
    <row r="9">
      <c r="A9" s="12" t="inlineStr">
        <is>
          <t>Sofia Herrera</t>
        </is>
      </c>
      <c r="B9" s="12" t="inlineStr">
        <is>
          <t>(555) 330-5584</t>
        </is>
      </c>
      <c r="C9" s="12" t="inlineStr">
        <is>
          <t>Marisol Herrera</t>
        </is>
      </c>
      <c r="D9" s="13" t="inlineStr">
        <is>
          <t>P</t>
        </is>
      </c>
      <c r="E9" s="13" t="inlineStr">
        <is>
          <t>P</t>
        </is>
      </c>
      <c r="F9" s="13" t="inlineStr">
        <is>
          <t>P</t>
        </is>
      </c>
      <c r="G9" s="13" t="inlineStr">
        <is>
          <t>A</t>
        </is>
      </c>
      <c r="H9" s="13" t="inlineStr">
        <is>
          <t>P</t>
        </is>
      </c>
      <c r="I9" s="13" t="inlineStr">
        <is>
          <t>P</t>
        </is>
      </c>
      <c r="J9" s="13" t="inlineStr">
        <is>
          <t>P</t>
        </is>
      </c>
      <c r="K9" s="13" t="inlineStr">
        <is>
          <t>P</t>
        </is>
      </c>
      <c r="L9" s="13" t="inlineStr">
        <is>
          <t>P</t>
        </is>
      </c>
      <c r="M9" s="13" t="inlineStr">
        <is>
          <t>P</t>
        </is>
      </c>
      <c r="N9" s="13" t="inlineStr">
        <is>
          <t>P</t>
        </is>
      </c>
      <c r="O9" s="13" t="inlineStr">
        <is>
          <t>P</t>
        </is>
      </c>
      <c r="P9" s="13" t="n"/>
      <c r="Q9" s="14">
        <f>IF($A9="","",COUNTIF($D9:$P9,"P"))</f>
        <v/>
      </c>
      <c r="R9" s="15">
        <f>IFERROR($Q9/COUNTIF($D$3:$P$3,"&lt;="&amp;TODAY()),"")</f>
        <v/>
      </c>
      <c r="S9" s="16">
        <f>IFERROR(MAXIFS($D$3:$P$3,$D9:$P9,"P"),"")</f>
        <v/>
      </c>
      <c r="T9" s="14">
        <f>IF($S9="","",INT((TODAY()-$S9)/7))</f>
        <v/>
      </c>
    </row>
    <row r="10">
      <c r="A10" s="12" t="inlineStr">
        <is>
          <t>Jonah Baker</t>
        </is>
      </c>
      <c r="B10" s="12" t="inlineStr">
        <is>
          <t>(555) 330-6695</t>
        </is>
      </c>
      <c r="C10" s="12" t="inlineStr">
        <is>
          <t>Kate Baker</t>
        </is>
      </c>
      <c r="D10" s="13" t="inlineStr">
        <is>
          <t>P</t>
        </is>
      </c>
      <c r="E10" s="13" t="inlineStr">
        <is>
          <t>P</t>
        </is>
      </c>
      <c r="F10" s="13" t="inlineStr">
        <is>
          <t>P</t>
        </is>
      </c>
      <c r="G10" s="13" t="inlineStr">
        <is>
          <t>P</t>
        </is>
      </c>
      <c r="H10" s="13" t="inlineStr">
        <is>
          <t>P</t>
        </is>
      </c>
      <c r="I10" s="13" t="inlineStr">
        <is>
          <t>P</t>
        </is>
      </c>
      <c r="J10" s="13" t="inlineStr">
        <is>
          <t>P</t>
        </is>
      </c>
      <c r="K10" s="13" t="inlineStr">
        <is>
          <t>P</t>
        </is>
      </c>
      <c r="L10" s="13" t="inlineStr">
        <is>
          <t>P</t>
        </is>
      </c>
      <c r="M10" s="13" t="n"/>
      <c r="N10" s="13" t="n"/>
      <c r="O10" s="13" t="n"/>
      <c r="P10" s="13" t="n"/>
      <c r="Q10" s="14">
        <f>IF($A10="","",COUNTIF($D10:$P10,"P"))</f>
        <v/>
      </c>
      <c r="R10" s="15">
        <f>IFERROR($Q10/COUNTIF($D$3:$P$3,"&lt;="&amp;TODAY()),"")</f>
        <v/>
      </c>
      <c r="S10" s="16">
        <f>IFERROR(MAXIFS($D$3:$P$3,$D10:$P10,"P"),"")</f>
        <v/>
      </c>
      <c r="T10" s="14">
        <f>IF($S10="","",INT((TODAY()-$S10)/7))</f>
        <v/>
      </c>
    </row>
    <row r="11">
      <c r="A11" s="12" t="inlineStr">
        <is>
          <t>Maren Baker</t>
        </is>
      </c>
      <c r="B11" s="12" t="inlineStr">
        <is>
          <t>(555) 330-7706</t>
        </is>
      </c>
      <c r="C11" s="12" t="inlineStr">
        <is>
          <t>Kate Baker</t>
        </is>
      </c>
      <c r="D11" s="13" t="inlineStr">
        <is>
          <t>P</t>
        </is>
      </c>
      <c r="E11" s="13" t="inlineStr">
        <is>
          <t>P</t>
        </is>
      </c>
      <c r="F11" s="13" t="inlineStr">
        <is>
          <t>P</t>
        </is>
      </c>
      <c r="G11" s="13" t="inlineStr">
        <is>
          <t>P</t>
        </is>
      </c>
      <c r="H11" s="13" t="inlineStr">
        <is>
          <t>P</t>
        </is>
      </c>
      <c r="I11" s="13" t="inlineStr">
        <is>
          <t>P</t>
        </is>
      </c>
      <c r="J11" s="13" t="inlineStr">
        <is>
          <t>P</t>
        </is>
      </c>
      <c r="K11" s="13" t="inlineStr">
        <is>
          <t>P</t>
        </is>
      </c>
      <c r="L11" s="13" t="inlineStr">
        <is>
          <t>P</t>
        </is>
      </c>
      <c r="M11" s="13" t="n"/>
      <c r="N11" s="13" t="n"/>
      <c r="O11" s="13" t="n"/>
      <c r="P11" s="13" t="n"/>
      <c r="Q11" s="14">
        <f>IF($A11="","",COUNTIF($D11:$P11,"P"))</f>
        <v/>
      </c>
      <c r="R11" s="15">
        <f>IFERROR($Q11/COUNTIF($D$3:$P$3,"&lt;="&amp;TODAY()),"")</f>
        <v/>
      </c>
      <c r="S11" s="16">
        <f>IFERROR(MAXIFS($D$3:$P$3,$D11:$P11,"P"),"")</f>
        <v/>
      </c>
      <c r="T11" s="14">
        <f>IF($S11="","",INT((TODAY()-$S11)/7))</f>
        <v/>
      </c>
    </row>
    <row r="12">
      <c r="A12" s="12" t="inlineStr">
        <is>
          <t>Theo Nakamura</t>
        </is>
      </c>
      <c r="B12" s="12" t="inlineStr">
        <is>
          <t>(555) 330-8817</t>
        </is>
      </c>
      <c r="C12" s="12" t="inlineStr">
        <is>
          <t>Yuki Nakamura</t>
        </is>
      </c>
      <c r="D12" s="13" t="inlineStr">
        <is>
          <t>P</t>
        </is>
      </c>
      <c r="E12" s="13" t="inlineStr">
        <is>
          <t>P</t>
        </is>
      </c>
      <c r="F12" s="13" t="inlineStr">
        <is>
          <t>P</t>
        </is>
      </c>
      <c r="G12" s="13" t="inlineStr">
        <is>
          <t>P</t>
        </is>
      </c>
      <c r="H12" s="13" t="inlineStr">
        <is>
          <t>P</t>
        </is>
      </c>
      <c r="I12" s="13" t="inlineStr">
        <is>
          <t>P</t>
        </is>
      </c>
      <c r="J12" s="13" t="inlineStr">
        <is>
          <t>P</t>
        </is>
      </c>
      <c r="K12" s="13" t="inlineStr">
        <is>
          <t>P</t>
        </is>
      </c>
      <c r="L12" s="13" t="inlineStr">
        <is>
          <t>P</t>
        </is>
      </c>
      <c r="M12" s="13" t="inlineStr">
        <is>
          <t>P</t>
        </is>
      </c>
      <c r="N12" s="13" t="inlineStr">
        <is>
          <t>P</t>
        </is>
      </c>
      <c r="O12" s="13" t="inlineStr">
        <is>
          <t>P</t>
        </is>
      </c>
      <c r="P12" s="13" t="inlineStr">
        <is>
          <t>P</t>
        </is>
      </c>
      <c r="Q12" s="14">
        <f>IF($A12="","",COUNTIF($D12:$P12,"P"))</f>
        <v/>
      </c>
      <c r="R12" s="15">
        <f>IFERROR($Q12/COUNTIF($D$3:$P$3,"&lt;="&amp;TODAY()),"")</f>
        <v/>
      </c>
      <c r="S12" s="16">
        <f>IFERROR(MAXIFS($D$3:$P$3,$D12:$P12,"P"),"")</f>
        <v/>
      </c>
      <c r="T12" s="14">
        <f>IF($S12="","",INT((TODAY()-$S12)/7))</f>
        <v/>
      </c>
    </row>
    <row r="13">
      <c r="A13" s="12" t="inlineStr">
        <is>
          <t>Grace Bell</t>
        </is>
      </c>
      <c r="B13" s="12" t="inlineStr">
        <is>
          <t>(555) 330-9928</t>
        </is>
      </c>
      <c r="C13" s="12" t="inlineStr">
        <is>
          <t>Steph Bell</t>
        </is>
      </c>
      <c r="D13" s="13" t="inlineStr">
        <is>
          <t>P</t>
        </is>
      </c>
      <c r="E13" s="13" t="inlineStr">
        <is>
          <t>P</t>
        </is>
      </c>
      <c r="F13" s="13" t="inlineStr">
        <is>
          <t>P</t>
        </is>
      </c>
      <c r="G13" s="13" t="inlineStr">
        <is>
          <t>P</t>
        </is>
      </c>
      <c r="H13" s="13" t="inlineStr">
        <is>
          <t>P</t>
        </is>
      </c>
      <c r="I13" s="13" t="inlineStr">
        <is>
          <t>A</t>
        </is>
      </c>
      <c r="J13" s="13" t="inlineStr">
        <is>
          <t>P</t>
        </is>
      </c>
      <c r="K13" s="13" t="inlineStr">
        <is>
          <t>P</t>
        </is>
      </c>
      <c r="L13" s="13" t="inlineStr">
        <is>
          <t>P</t>
        </is>
      </c>
      <c r="M13" s="13" t="inlineStr">
        <is>
          <t>P</t>
        </is>
      </c>
      <c r="N13" s="13" t="inlineStr">
        <is>
          <t>P</t>
        </is>
      </c>
      <c r="O13" s="13" t="inlineStr">
        <is>
          <t>P</t>
        </is>
      </c>
      <c r="P13" s="13" t="inlineStr">
        <is>
          <t>P</t>
        </is>
      </c>
      <c r="Q13" s="14">
        <f>IF($A13="","",COUNTIF($D13:$P13,"P"))</f>
        <v/>
      </c>
      <c r="R13" s="15">
        <f>IFERROR($Q13/COUNTIF($D$3:$P$3,"&lt;="&amp;TODAY()),"")</f>
        <v/>
      </c>
      <c r="S13" s="16">
        <f>IFERROR(MAXIFS($D$3:$P$3,$D13:$P13,"P"),"")</f>
        <v/>
      </c>
      <c r="T13" s="14">
        <f>IF($S13="","",INT((TODAY()-$S13)/7))</f>
        <v/>
      </c>
    </row>
    <row r="14">
      <c r="A14" s="12" t="inlineStr">
        <is>
          <t>Isaiah Ford</t>
        </is>
      </c>
      <c r="B14" s="12" t="inlineStr">
        <is>
          <t>(555) 331-1039</t>
        </is>
      </c>
      <c r="C14" s="12" t="inlineStr">
        <is>
          <t>Renee Ford</t>
        </is>
      </c>
      <c r="D14" s="13" t="inlineStr">
        <is>
          <t>P</t>
        </is>
      </c>
      <c r="E14" s="13" t="inlineStr">
        <is>
          <t>P</t>
        </is>
      </c>
      <c r="F14" s="13" t="inlineStr">
        <is>
          <t>P</t>
        </is>
      </c>
      <c r="G14" s="13" t="inlineStr">
        <is>
          <t>P</t>
        </is>
      </c>
      <c r="H14" s="13" t="inlineStr">
        <is>
          <t>P</t>
        </is>
      </c>
      <c r="I14" s="13" t="inlineStr">
        <is>
          <t>P</t>
        </is>
      </c>
      <c r="J14" s="13" t="inlineStr">
        <is>
          <t>P</t>
        </is>
      </c>
      <c r="K14" s="13" t="inlineStr">
        <is>
          <t>P</t>
        </is>
      </c>
      <c r="L14" s="13" t="inlineStr">
        <is>
          <t>P</t>
        </is>
      </c>
      <c r="M14" s="13" t="inlineStr">
        <is>
          <t>P</t>
        </is>
      </c>
      <c r="N14" s="13" t="inlineStr">
        <is>
          <t>P</t>
        </is>
      </c>
      <c r="O14" s="13" t="n"/>
      <c r="P14" s="13" t="inlineStr">
        <is>
          <t>P</t>
        </is>
      </c>
      <c r="Q14" s="14">
        <f>IF($A14="","",COUNTIF($D14:$P14,"P"))</f>
        <v/>
      </c>
      <c r="R14" s="15">
        <f>IFERROR($Q14/COUNTIF($D$3:$P$3,"&lt;="&amp;TODAY()),"")</f>
        <v/>
      </c>
      <c r="S14" s="16">
        <f>IFERROR(MAXIFS($D$3:$P$3,$D14:$P14,"P"),"")</f>
        <v/>
      </c>
      <c r="T14" s="14">
        <f>IF($S14="","",INT((TODAY()-$S14)/7))</f>
        <v/>
      </c>
    </row>
    <row r="15">
      <c r="A15" s="12" t="inlineStr">
        <is>
          <t>Nora Delgado</t>
        </is>
      </c>
      <c r="B15" s="12" t="inlineStr">
        <is>
          <t>(555) 331-2140</t>
        </is>
      </c>
      <c r="C15" s="12" t="inlineStr">
        <is>
          <t>Carmen Delgado</t>
        </is>
      </c>
      <c r="D15" s="13" t="inlineStr">
        <is>
          <t>P</t>
        </is>
      </c>
      <c r="E15" s="13" t="inlineStr">
        <is>
          <t>P</t>
        </is>
      </c>
      <c r="F15" s="13" t="inlineStr">
        <is>
          <t>P</t>
        </is>
      </c>
      <c r="G15" s="13" t="inlineStr">
        <is>
          <t>P</t>
        </is>
      </c>
      <c r="H15" s="13" t="inlineStr">
        <is>
          <t>P</t>
        </is>
      </c>
      <c r="I15" s="13" t="inlineStr">
        <is>
          <t>P</t>
        </is>
      </c>
      <c r="J15" s="13" t="inlineStr">
        <is>
          <t>P</t>
        </is>
      </c>
      <c r="K15" s="13" t="inlineStr">
        <is>
          <t>P</t>
        </is>
      </c>
      <c r="L15" s="13" t="inlineStr">
        <is>
          <t>P</t>
        </is>
      </c>
      <c r="M15" s="13" t="inlineStr">
        <is>
          <t>P</t>
        </is>
      </c>
      <c r="N15" s="13" t="inlineStr">
        <is>
          <t>P</t>
        </is>
      </c>
      <c r="O15" s="13" t="inlineStr">
        <is>
          <t>P</t>
        </is>
      </c>
      <c r="P15" s="13" t="inlineStr">
        <is>
          <t>P</t>
        </is>
      </c>
      <c r="Q15" s="14">
        <f>IF($A15="","",COUNTIF($D15:$P15,"P"))</f>
        <v/>
      </c>
      <c r="R15" s="15">
        <f>IFERROR($Q15/COUNTIF($D$3:$P$3,"&lt;="&amp;TODAY()),"")</f>
        <v/>
      </c>
      <c r="S15" s="16">
        <f>IFERROR(MAXIFS($D$3:$P$3,$D15:$P15,"P"),"")</f>
        <v/>
      </c>
      <c r="T15" s="14">
        <f>IF($S15="","",INT((TODAY()-$S15)/7))</f>
        <v/>
      </c>
    </row>
    <row r="16">
      <c r="A16" s="12" t="inlineStr">
        <is>
          <t>Caleb Osei</t>
        </is>
      </c>
      <c r="B16" s="12" t="inlineStr">
        <is>
          <t>(555) 331-3251</t>
        </is>
      </c>
      <c r="C16" s="12" t="inlineStr">
        <is>
          <t>Abena Osei</t>
        </is>
      </c>
      <c r="D16" s="13" t="inlineStr">
        <is>
          <t>P</t>
        </is>
      </c>
      <c r="E16" s="13" t="inlineStr">
        <is>
          <t>P</t>
        </is>
      </c>
      <c r="F16" s="13" t="inlineStr">
        <is>
          <t>A</t>
        </is>
      </c>
      <c r="G16" s="13" t="inlineStr">
        <is>
          <t>P</t>
        </is>
      </c>
      <c r="H16" s="13" t="inlineStr">
        <is>
          <t>P</t>
        </is>
      </c>
      <c r="I16" s="13" t="inlineStr">
        <is>
          <t>P</t>
        </is>
      </c>
      <c r="J16" s="13" t="inlineStr">
        <is>
          <t>P</t>
        </is>
      </c>
      <c r="K16" s="13" t="inlineStr">
        <is>
          <t>P</t>
        </is>
      </c>
      <c r="L16" s="13" t="inlineStr">
        <is>
          <t>P</t>
        </is>
      </c>
      <c r="M16" s="13" t="inlineStr">
        <is>
          <t>P</t>
        </is>
      </c>
      <c r="N16" s="13" t="inlineStr">
        <is>
          <t>P</t>
        </is>
      </c>
      <c r="O16" s="13" t="inlineStr">
        <is>
          <t>P</t>
        </is>
      </c>
      <c r="P16" s="13" t="inlineStr">
        <is>
          <t>P</t>
        </is>
      </c>
      <c r="Q16" s="14">
        <f>IF($A16="","",COUNTIF($D16:$P16,"P"))</f>
        <v/>
      </c>
      <c r="R16" s="15">
        <f>IFERROR($Q16/COUNTIF($D$3:$P$3,"&lt;="&amp;TODAY()),"")</f>
        <v/>
      </c>
      <c r="S16" s="16">
        <f>IFERROR(MAXIFS($D$3:$P$3,$D16:$P16,"P"),"")</f>
        <v/>
      </c>
      <c r="T16" s="14">
        <f>IF($S16="","",INT((TODAY()-$S16)/7))</f>
        <v/>
      </c>
    </row>
    <row r="17">
      <c r="A17" s="12" t="inlineStr">
        <is>
          <t>Lily Tran</t>
        </is>
      </c>
      <c r="B17" s="12" t="inlineStr">
        <is>
          <t>(555) 331-4362</t>
        </is>
      </c>
      <c r="C17" s="12" t="inlineStr">
        <is>
          <t>Mai Tran</t>
        </is>
      </c>
      <c r="D17" s="13" t="inlineStr">
        <is>
          <t>P</t>
        </is>
      </c>
      <c r="E17" s="13" t="inlineStr">
        <is>
          <t>P</t>
        </is>
      </c>
      <c r="F17" s="13" t="inlineStr">
        <is>
          <t>P</t>
        </is>
      </c>
      <c r="G17" s="13" t="inlineStr">
        <is>
          <t>P</t>
        </is>
      </c>
      <c r="H17" s="13" t="inlineStr">
        <is>
          <t>P</t>
        </is>
      </c>
      <c r="I17" s="13" t="inlineStr">
        <is>
          <t>P</t>
        </is>
      </c>
      <c r="J17" s="13" t="inlineStr">
        <is>
          <t>P</t>
        </is>
      </c>
      <c r="K17" s="13" t="inlineStr">
        <is>
          <t>P</t>
        </is>
      </c>
      <c r="L17" s="13" t="inlineStr">
        <is>
          <t>P</t>
        </is>
      </c>
      <c r="M17" s="13" t="inlineStr">
        <is>
          <t>P</t>
        </is>
      </c>
      <c r="N17" s="13" t="inlineStr">
        <is>
          <t>P</t>
        </is>
      </c>
      <c r="O17" s="13" t="inlineStr">
        <is>
          <t>P</t>
        </is>
      </c>
      <c r="P17" s="13" t="inlineStr">
        <is>
          <t>P</t>
        </is>
      </c>
      <c r="Q17" s="14">
        <f>IF($A17="","",COUNTIF($D17:$P17,"P"))</f>
        <v/>
      </c>
      <c r="R17" s="15">
        <f>IFERROR($Q17/COUNTIF($D$3:$P$3,"&lt;="&amp;TODAY()),"")</f>
        <v/>
      </c>
      <c r="S17" s="16">
        <f>IFERROR(MAXIFS($D$3:$P$3,$D17:$P17,"P"),"")</f>
        <v/>
      </c>
      <c r="T17" s="14">
        <f>IF($S17="","",INT((TODAY()-$S17)/7))</f>
        <v/>
      </c>
    </row>
    <row r="18">
      <c r="A18" s="12" t="inlineStr">
        <is>
          <t>Owen Brady</t>
        </is>
      </c>
      <c r="B18" s="12" t="inlineStr">
        <is>
          <t>(555) 331-5473</t>
        </is>
      </c>
      <c r="C18" s="12" t="inlineStr">
        <is>
          <t>Jess Brady</t>
        </is>
      </c>
      <c r="D18" s="13" t="inlineStr">
        <is>
          <t>P</t>
        </is>
      </c>
      <c r="E18" s="13" t="inlineStr">
        <is>
          <t>P</t>
        </is>
      </c>
      <c r="F18" s="13" t="inlineStr">
        <is>
          <t>P</t>
        </is>
      </c>
      <c r="G18" s="13" t="inlineStr">
        <is>
          <t>P</t>
        </is>
      </c>
      <c r="H18" s="13" t="inlineStr">
        <is>
          <t>P</t>
        </is>
      </c>
      <c r="I18" s="13" t="inlineStr">
        <is>
          <t>P</t>
        </is>
      </c>
      <c r="J18" s="13" t="inlineStr">
        <is>
          <t>P</t>
        </is>
      </c>
      <c r="K18" s="13" t="inlineStr">
        <is>
          <t>P</t>
        </is>
      </c>
      <c r="L18" s="13" t="inlineStr">
        <is>
          <t>P</t>
        </is>
      </c>
      <c r="M18" s="13" t="inlineStr">
        <is>
          <t>P</t>
        </is>
      </c>
      <c r="N18" s="13" t="n"/>
      <c r="O18" s="13" t="n"/>
      <c r="P18" s="13" t="n"/>
      <c r="Q18" s="14">
        <f>IF($A18="","",COUNTIF($D18:$P18,"P"))</f>
        <v/>
      </c>
      <c r="R18" s="15">
        <f>IFERROR($Q18/COUNTIF($D$3:$P$3,"&lt;="&amp;TODAY()),"")</f>
        <v/>
      </c>
      <c r="S18" s="16">
        <f>IFERROR(MAXIFS($D$3:$P$3,$D18:$P18,"P"),"")</f>
        <v/>
      </c>
      <c r="T18" s="14">
        <f>IF($S18="","",INT((TODAY()-$S18)/7))</f>
        <v/>
      </c>
    </row>
    <row r="19">
      <c r="A19" s="12" t="inlineStr">
        <is>
          <t>Amara Nwosu</t>
        </is>
      </c>
      <c r="B19" s="12" t="inlineStr">
        <is>
          <t>(555) 331-6584</t>
        </is>
      </c>
      <c r="C19" s="12" t="inlineStr">
        <is>
          <t>Chioma Nwosu</t>
        </is>
      </c>
      <c r="D19" s="13" t="inlineStr">
        <is>
          <t>P</t>
        </is>
      </c>
      <c r="E19" s="13" t="inlineStr">
        <is>
          <t>P</t>
        </is>
      </c>
      <c r="F19" s="13" t="inlineStr">
        <is>
          <t>P</t>
        </is>
      </c>
      <c r="G19" s="13" t="inlineStr">
        <is>
          <t>P</t>
        </is>
      </c>
      <c r="H19" s="13" t="inlineStr">
        <is>
          <t>P</t>
        </is>
      </c>
      <c r="I19" s="13" t="inlineStr">
        <is>
          <t>P</t>
        </is>
      </c>
      <c r="J19" s="13" t="inlineStr">
        <is>
          <t>P</t>
        </is>
      </c>
      <c r="K19" s="13" t="inlineStr">
        <is>
          <t>P</t>
        </is>
      </c>
      <c r="L19" s="13" t="inlineStr">
        <is>
          <t>P</t>
        </is>
      </c>
      <c r="M19" s="13" t="inlineStr">
        <is>
          <t>P</t>
        </is>
      </c>
      <c r="N19" s="13" t="inlineStr">
        <is>
          <t>P</t>
        </is>
      </c>
      <c r="O19" s="13" t="inlineStr">
        <is>
          <t>P</t>
        </is>
      </c>
      <c r="P19" s="13" t="inlineStr">
        <is>
          <t>P</t>
        </is>
      </c>
      <c r="Q19" s="14">
        <f>IF($A19="","",COUNTIF($D19:$P19,"P"))</f>
        <v/>
      </c>
      <c r="R19" s="15">
        <f>IFERROR($Q19/COUNTIF($D$3:$P$3,"&lt;="&amp;TODAY()),"")</f>
        <v/>
      </c>
      <c r="S19" s="16">
        <f>IFERROR(MAXIFS($D$3:$P$3,$D19:$P19,"P"),"")</f>
        <v/>
      </c>
      <c r="T19" s="14">
        <f>IF($S19="","",INT((TODAY()-$S19)/7))</f>
        <v/>
      </c>
    </row>
    <row r="20">
      <c r="A20" s="12" t="inlineStr">
        <is>
          <t>Hudson Pike</t>
        </is>
      </c>
      <c r="B20" s="12" t="inlineStr">
        <is>
          <t>(555) 331-7695</t>
        </is>
      </c>
      <c r="C20" s="12" t="inlineStr">
        <is>
          <t>Dell Pike</t>
        </is>
      </c>
      <c r="D20" s="13" t="inlineStr">
        <is>
          <t>P</t>
        </is>
      </c>
      <c r="E20" s="13" t="inlineStr">
        <is>
          <t>P</t>
        </is>
      </c>
      <c r="F20" s="13" t="inlineStr">
        <is>
          <t>P</t>
        </is>
      </c>
      <c r="G20" s="13" t="inlineStr">
        <is>
          <t>P</t>
        </is>
      </c>
      <c r="H20" s="13" t="inlineStr">
        <is>
          <t>P</t>
        </is>
      </c>
      <c r="I20" s="13" t="inlineStr">
        <is>
          <t>P</t>
        </is>
      </c>
      <c r="J20" s="13" t="inlineStr">
        <is>
          <t>P</t>
        </is>
      </c>
      <c r="K20" s="13" t="inlineStr">
        <is>
          <t>P</t>
        </is>
      </c>
      <c r="L20" s="13" t="inlineStr">
        <is>
          <t>P</t>
        </is>
      </c>
      <c r="M20" s="13" t="inlineStr">
        <is>
          <t>P</t>
        </is>
      </c>
      <c r="N20" s="13" t="inlineStr">
        <is>
          <t>P</t>
        </is>
      </c>
      <c r="O20" s="13" t="inlineStr">
        <is>
          <t>P</t>
        </is>
      </c>
      <c r="P20" s="13" t="inlineStr">
        <is>
          <t>P</t>
        </is>
      </c>
      <c r="Q20" s="14">
        <f>IF($A20="","",COUNTIF($D20:$P20,"P"))</f>
        <v/>
      </c>
      <c r="R20" s="15">
        <f>IFERROR($Q20/COUNTIF($D$3:$P$3,"&lt;="&amp;TODAY()),"")</f>
        <v/>
      </c>
      <c r="S20" s="16">
        <f>IFERROR(MAXIFS($D$3:$P$3,$D20:$P20,"P"),"")</f>
        <v/>
      </c>
      <c r="T20" s="14">
        <f>IF($S20="","",INT((TODAY()-$S20)/7))</f>
        <v/>
      </c>
    </row>
    <row r="21">
      <c r="A21" s="12" t="inlineStr">
        <is>
          <t>Beatriz Alves</t>
        </is>
      </c>
      <c r="B21" s="12" t="inlineStr">
        <is>
          <t>(555) 331-8706</t>
        </is>
      </c>
      <c r="C21" s="12" t="inlineStr">
        <is>
          <t>Rita Alves</t>
        </is>
      </c>
      <c r="D21" s="13" t="n"/>
      <c r="E21" s="13" t="n"/>
      <c r="F21" s="13" t="inlineStr">
        <is>
          <t>G</t>
        </is>
      </c>
      <c r="G21" s="13" t="inlineStr">
        <is>
          <t>P</t>
        </is>
      </c>
      <c r="H21" s="13" t="inlineStr">
        <is>
          <t>P</t>
        </is>
      </c>
      <c r="I21" s="13" t="inlineStr">
        <is>
          <t>P</t>
        </is>
      </c>
      <c r="J21" s="13" t="inlineStr">
        <is>
          <t>P</t>
        </is>
      </c>
      <c r="K21" s="13" t="inlineStr">
        <is>
          <t>P</t>
        </is>
      </c>
      <c r="L21" s="13" t="inlineStr">
        <is>
          <t>P</t>
        </is>
      </c>
      <c r="M21" s="13" t="inlineStr">
        <is>
          <t>P</t>
        </is>
      </c>
      <c r="N21" s="13" t="inlineStr">
        <is>
          <t>P</t>
        </is>
      </c>
      <c r="O21" s="13" t="inlineStr">
        <is>
          <t>P</t>
        </is>
      </c>
      <c r="P21" s="13" t="inlineStr">
        <is>
          <t>P</t>
        </is>
      </c>
      <c r="Q21" s="14">
        <f>IF($A21="","",COUNTIF($D21:$P21,"P"))</f>
        <v/>
      </c>
      <c r="R21" s="15">
        <f>IFERROR($Q21/COUNTIF($D$3:$P$3,"&lt;="&amp;TODAY()),"")</f>
        <v/>
      </c>
      <c r="S21" s="16">
        <f>IFERROR(MAXIFS($D$3:$P$3,$D21:$P21,"P"),"")</f>
        <v/>
      </c>
      <c r="T21" s="14">
        <f>IF($S21="","",INT((TODAY()-$S21)/7))</f>
        <v/>
      </c>
    </row>
    <row r="22">
      <c r="A22" s="12" t="inlineStr">
        <is>
          <t>Silas Nowak</t>
        </is>
      </c>
      <c r="B22" s="12" t="inlineStr">
        <is>
          <t>(555) 331-9817</t>
        </is>
      </c>
      <c r="C22" s="12" t="inlineStr">
        <is>
          <t>Beth Nowak</t>
        </is>
      </c>
      <c r="D22" s="13" t="inlineStr">
        <is>
          <t>P</t>
        </is>
      </c>
      <c r="E22" s="13" t="inlineStr">
        <is>
          <t>P</t>
        </is>
      </c>
      <c r="F22" s="13" t="inlineStr">
        <is>
          <t>P</t>
        </is>
      </c>
      <c r="G22" s="13" t="inlineStr">
        <is>
          <t>P</t>
        </is>
      </c>
      <c r="H22" s="13" t="inlineStr">
        <is>
          <t>P</t>
        </is>
      </c>
      <c r="I22" s="13" t="inlineStr">
        <is>
          <t>P</t>
        </is>
      </c>
      <c r="J22" s="13" t="inlineStr">
        <is>
          <t>P</t>
        </is>
      </c>
      <c r="K22" s="13" t="inlineStr">
        <is>
          <t>P</t>
        </is>
      </c>
      <c r="L22" s="13" t="inlineStr">
        <is>
          <t>P</t>
        </is>
      </c>
      <c r="M22" s="13" t="inlineStr">
        <is>
          <t>P</t>
        </is>
      </c>
      <c r="N22" s="13" t="inlineStr">
        <is>
          <t>P</t>
        </is>
      </c>
      <c r="O22" s="13" t="inlineStr">
        <is>
          <t>P</t>
        </is>
      </c>
      <c r="P22" s="13" t="inlineStr">
        <is>
          <t>P</t>
        </is>
      </c>
      <c r="Q22" s="14">
        <f>IF($A22="","",COUNTIF($D22:$P22,"P"))</f>
        <v/>
      </c>
      <c r="R22" s="15">
        <f>IFERROR($Q22/COUNTIF($D$3:$P$3,"&lt;="&amp;TODAY()),"")</f>
        <v/>
      </c>
      <c r="S22" s="16">
        <f>IFERROR(MAXIFS($D$3:$P$3,$D22:$P22,"P"),"")</f>
        <v/>
      </c>
      <c r="T22" s="14">
        <f>IF($S22="","",INT((TODAY()-$S22)/7))</f>
        <v/>
      </c>
    </row>
    <row r="23">
      <c r="A23" s="12" t="inlineStr">
        <is>
          <t>Ruth Abebe</t>
        </is>
      </c>
      <c r="B23" s="12" t="inlineStr">
        <is>
          <t>(555) 332-1928</t>
        </is>
      </c>
      <c r="C23" s="12" t="inlineStr">
        <is>
          <t>Sara Abebe</t>
        </is>
      </c>
      <c r="D23" s="13" t="inlineStr">
        <is>
          <t>P</t>
        </is>
      </c>
      <c r="E23" s="13" t="inlineStr">
        <is>
          <t>P</t>
        </is>
      </c>
      <c r="F23" s="13" t="inlineStr">
        <is>
          <t>P</t>
        </is>
      </c>
      <c r="G23" s="13" t="inlineStr">
        <is>
          <t>P</t>
        </is>
      </c>
      <c r="H23" s="13" t="inlineStr">
        <is>
          <t>P</t>
        </is>
      </c>
      <c r="I23" s="13" t="inlineStr">
        <is>
          <t>P</t>
        </is>
      </c>
      <c r="J23" s="13" t="inlineStr">
        <is>
          <t>P</t>
        </is>
      </c>
      <c r="K23" s="13" t="inlineStr">
        <is>
          <t>P</t>
        </is>
      </c>
      <c r="L23" s="13" t="inlineStr">
        <is>
          <t>A</t>
        </is>
      </c>
      <c r="M23" s="13" t="inlineStr">
        <is>
          <t>P</t>
        </is>
      </c>
      <c r="N23" s="13" t="inlineStr">
        <is>
          <t>P</t>
        </is>
      </c>
      <c r="O23" s="13" t="inlineStr">
        <is>
          <t>P</t>
        </is>
      </c>
      <c r="P23" s="13" t="inlineStr">
        <is>
          <t>P</t>
        </is>
      </c>
      <c r="Q23" s="14">
        <f>IF($A23="","",COUNTIF($D23:$P23,"P"))</f>
        <v/>
      </c>
      <c r="R23" s="15">
        <f>IFERROR($Q23/COUNTIF($D$3:$P$3,"&lt;="&amp;TODAY()),"")</f>
        <v/>
      </c>
      <c r="S23" s="16">
        <f>IFERROR(MAXIFS($D$3:$P$3,$D23:$P23,"P"),"")</f>
        <v/>
      </c>
      <c r="T23" s="14">
        <f>IF($S23="","",INT((TODAY()-$S23)/7))</f>
        <v/>
      </c>
    </row>
    <row r="24">
      <c r="A24" s="12" t="inlineStr">
        <is>
          <t>Micah Yoder</t>
        </is>
      </c>
      <c r="B24" s="12" t="inlineStr">
        <is>
          <t>(555) 332-2039</t>
        </is>
      </c>
      <c r="C24" s="12" t="inlineStr">
        <is>
          <t>Ruth Yoder</t>
        </is>
      </c>
      <c r="D24" s="13" t="inlineStr">
        <is>
          <t>P</t>
        </is>
      </c>
      <c r="E24" s="13" t="inlineStr">
        <is>
          <t>P</t>
        </is>
      </c>
      <c r="F24" s="13" t="inlineStr">
        <is>
          <t>P</t>
        </is>
      </c>
      <c r="G24" s="13" t="inlineStr">
        <is>
          <t>P</t>
        </is>
      </c>
      <c r="H24" s="13" t="inlineStr">
        <is>
          <t>P</t>
        </is>
      </c>
      <c r="I24" s="13" t="inlineStr">
        <is>
          <t>P</t>
        </is>
      </c>
      <c r="J24" s="13" t="inlineStr">
        <is>
          <t>P</t>
        </is>
      </c>
      <c r="K24" s="13" t="inlineStr">
        <is>
          <t>P</t>
        </is>
      </c>
      <c r="L24" s="13" t="inlineStr">
        <is>
          <t>P</t>
        </is>
      </c>
      <c r="M24" s="13" t="inlineStr">
        <is>
          <t>P</t>
        </is>
      </c>
      <c r="N24" s="13" t="inlineStr">
        <is>
          <t>P</t>
        </is>
      </c>
      <c r="O24" s="13" t="inlineStr">
        <is>
          <t>P</t>
        </is>
      </c>
      <c r="P24" s="13" t="inlineStr">
        <is>
          <t>P</t>
        </is>
      </c>
      <c r="Q24" s="14">
        <f>IF($A24="","",COUNTIF($D24:$P24,"P"))</f>
        <v/>
      </c>
      <c r="R24" s="15">
        <f>IFERROR($Q24/COUNTIF($D$3:$P$3,"&lt;="&amp;TODAY()),"")</f>
        <v/>
      </c>
      <c r="S24" s="16">
        <f>IFERROR(MAXIFS($D$3:$P$3,$D24:$P24,"P"),"")</f>
        <v/>
      </c>
      <c r="T24" s="14">
        <f>IF($S24="","",INT((TODAY()-$S24)/7))</f>
        <v/>
      </c>
    </row>
    <row r="25">
      <c r="A25" s="12" t="inlineStr">
        <is>
          <t>Zara Haddad</t>
        </is>
      </c>
      <c r="B25" s="12" t="inlineStr">
        <is>
          <t>(555) 332-3140</t>
        </is>
      </c>
      <c r="C25" s="12" t="inlineStr">
        <is>
          <t>Layla Haddad</t>
        </is>
      </c>
      <c r="D25" s="13" t="n"/>
      <c r="E25" s="13" t="n"/>
      <c r="F25" s="13" t="n"/>
      <c r="G25" s="13" t="n"/>
      <c r="H25" s="13" t="n"/>
      <c r="I25" s="13" t="inlineStr">
        <is>
          <t>G</t>
        </is>
      </c>
      <c r="J25" s="13" t="inlineStr">
        <is>
          <t>P</t>
        </is>
      </c>
      <c r="K25" s="13" t="inlineStr">
        <is>
          <t>P</t>
        </is>
      </c>
      <c r="L25" s="13" t="inlineStr">
        <is>
          <t>P</t>
        </is>
      </c>
      <c r="M25" s="13" t="inlineStr">
        <is>
          <t>P</t>
        </is>
      </c>
      <c r="N25" s="13" t="inlineStr">
        <is>
          <t>P</t>
        </is>
      </c>
      <c r="O25" s="13" t="inlineStr">
        <is>
          <t>P</t>
        </is>
      </c>
      <c r="P25" s="13" t="inlineStr">
        <is>
          <t>P</t>
        </is>
      </c>
      <c r="Q25" s="14">
        <f>IF($A25="","",COUNTIF($D25:$P25,"P"))</f>
        <v/>
      </c>
      <c r="R25" s="15">
        <f>IFERROR($Q25/COUNTIF($D$3:$P$3,"&lt;="&amp;TODAY()),"")</f>
        <v/>
      </c>
      <c r="S25" s="16">
        <f>IFERROR(MAXIFS($D$3:$P$3,$D25:$P25,"P"),"")</f>
        <v/>
      </c>
      <c r="T25" s="14">
        <f>IF($S25="","",INT((TODAY()-$S25)/7))</f>
        <v/>
      </c>
    </row>
    <row r="26">
      <c r="A26" s="12" t="inlineStr">
        <is>
          <t>Levi Andersson</t>
        </is>
      </c>
      <c r="B26" s="12" t="inlineStr">
        <is>
          <t>(555) 332-4251</t>
        </is>
      </c>
      <c r="C26" s="12" t="inlineStr">
        <is>
          <t>Erik Andersson</t>
        </is>
      </c>
      <c r="D26" s="13" t="inlineStr">
        <is>
          <t>P</t>
        </is>
      </c>
      <c r="E26" s="13" t="inlineStr">
        <is>
          <t>P</t>
        </is>
      </c>
      <c r="F26" s="13" t="inlineStr">
        <is>
          <t>P</t>
        </is>
      </c>
      <c r="G26" s="13" t="inlineStr">
        <is>
          <t>P</t>
        </is>
      </c>
      <c r="H26" s="13" t="inlineStr">
        <is>
          <t>P</t>
        </is>
      </c>
      <c r="I26" s="13" t="inlineStr">
        <is>
          <t>P</t>
        </is>
      </c>
      <c r="J26" s="13" t="inlineStr">
        <is>
          <t>P</t>
        </is>
      </c>
      <c r="K26" s="13" t="inlineStr">
        <is>
          <t>P</t>
        </is>
      </c>
      <c r="L26" s="13" t="inlineStr">
        <is>
          <t>P</t>
        </is>
      </c>
      <c r="M26" s="13" t="inlineStr">
        <is>
          <t>P</t>
        </is>
      </c>
      <c r="N26" s="13" t="inlineStr">
        <is>
          <t>P</t>
        </is>
      </c>
      <c r="O26" s="13" t="inlineStr">
        <is>
          <t>P</t>
        </is>
      </c>
      <c r="P26" s="13" t="inlineStr">
        <is>
          <t>P</t>
        </is>
      </c>
      <c r="Q26" s="14">
        <f>IF($A26="","",COUNTIF($D26:$P26,"P"))</f>
        <v/>
      </c>
      <c r="R26" s="15">
        <f>IFERROR($Q26/COUNTIF($D$3:$P$3,"&lt;="&amp;TODAY()),"")</f>
        <v/>
      </c>
      <c r="S26" s="16">
        <f>IFERROR(MAXIFS($D$3:$P$3,$D26:$P26,"P"),"")</f>
        <v/>
      </c>
      <c r="T26" s="14">
        <f>IF($S26="","",INT((TODAY()-$S26)/7))</f>
        <v/>
      </c>
    </row>
    <row r="27">
      <c r="A27" s="12" t="inlineStr">
        <is>
          <t>Talia Rosen</t>
        </is>
      </c>
      <c r="B27" s="12" t="inlineStr">
        <is>
          <t>(555) 332-5362</t>
        </is>
      </c>
      <c r="C27" s="12" t="inlineStr">
        <is>
          <t>Dov Rosen</t>
        </is>
      </c>
      <c r="D27" s="13" t="inlineStr">
        <is>
          <t>P</t>
        </is>
      </c>
      <c r="E27" s="13" t="inlineStr">
        <is>
          <t>P</t>
        </is>
      </c>
      <c r="F27" s="13" t="inlineStr">
        <is>
          <t>P</t>
        </is>
      </c>
      <c r="G27" s="13" t="inlineStr">
        <is>
          <t>P</t>
        </is>
      </c>
      <c r="H27" s="13" t="inlineStr">
        <is>
          <t>P</t>
        </is>
      </c>
      <c r="I27" s="13" t="inlineStr">
        <is>
          <t>P</t>
        </is>
      </c>
      <c r="J27" s="13" t="inlineStr">
        <is>
          <t>P</t>
        </is>
      </c>
      <c r="K27" s="13" t="inlineStr">
        <is>
          <t>P</t>
        </is>
      </c>
      <c r="L27" s="13" t="inlineStr">
        <is>
          <t>P</t>
        </is>
      </c>
      <c r="M27" s="13" t="inlineStr">
        <is>
          <t>P</t>
        </is>
      </c>
      <c r="N27" s="13" t="inlineStr">
        <is>
          <t>P</t>
        </is>
      </c>
      <c r="O27" s="13" t="inlineStr">
        <is>
          <t>P</t>
        </is>
      </c>
      <c r="P27" s="13" t="inlineStr">
        <is>
          <t>P</t>
        </is>
      </c>
      <c r="Q27" s="14">
        <f>IF($A27="","",COUNTIF($D27:$P27,"P"))</f>
        <v/>
      </c>
      <c r="R27" s="15">
        <f>IFERROR($Q27/COUNTIF($D$3:$P$3,"&lt;="&amp;TODAY()),"")</f>
        <v/>
      </c>
      <c r="S27" s="16">
        <f>IFERROR(MAXIFS($D$3:$P$3,$D27:$P27,"P"),"")</f>
        <v/>
      </c>
      <c r="T27" s="14">
        <f>IF($S27="","",INT((TODAY()-$S27)/7))</f>
        <v/>
      </c>
    </row>
    <row r="28">
      <c r="A28" s="12" t="inlineStr">
        <is>
          <t>Emmett Cole</t>
        </is>
      </c>
      <c r="B28" s="12" t="inlineStr">
        <is>
          <t>(555) 332-6473</t>
        </is>
      </c>
      <c r="C28" s="12" t="inlineStr">
        <is>
          <t>Marie Cole</t>
        </is>
      </c>
      <c r="D28" s="13" t="inlineStr">
        <is>
          <t>P</t>
        </is>
      </c>
      <c r="E28" s="13" t="inlineStr">
        <is>
          <t>P</t>
        </is>
      </c>
      <c r="F28" s="13" t="inlineStr">
        <is>
          <t>P</t>
        </is>
      </c>
      <c r="G28" s="13" t="inlineStr">
        <is>
          <t>P</t>
        </is>
      </c>
      <c r="H28" s="13" t="inlineStr">
        <is>
          <t>P</t>
        </is>
      </c>
      <c r="I28" s="13" t="inlineStr">
        <is>
          <t>P</t>
        </is>
      </c>
      <c r="J28" s="13" t="inlineStr">
        <is>
          <t>P</t>
        </is>
      </c>
      <c r="K28" s="13" t="inlineStr">
        <is>
          <t>P</t>
        </is>
      </c>
      <c r="L28" s="13" t="inlineStr">
        <is>
          <t>P</t>
        </is>
      </c>
      <c r="M28" s="13" t="inlineStr">
        <is>
          <t>P</t>
        </is>
      </c>
      <c r="N28" s="13" t="inlineStr">
        <is>
          <t>P</t>
        </is>
      </c>
      <c r="O28" s="13" t="inlineStr">
        <is>
          <t>P</t>
        </is>
      </c>
      <c r="P28" s="13" t="n"/>
      <c r="Q28" s="14">
        <f>IF($A28="","",COUNTIF($D28:$P28,"P"))</f>
        <v/>
      </c>
      <c r="R28" s="15">
        <f>IFERROR($Q28/COUNTIF($D$3:$P$3,"&lt;="&amp;TODAY()),"")</f>
        <v/>
      </c>
      <c r="S28" s="16">
        <f>IFERROR(MAXIFS($D$3:$P$3,$D28:$P28,"P"),"")</f>
        <v/>
      </c>
      <c r="T28" s="14">
        <f>IF($S28="","",INT((TODAY()-$S28)/7))</f>
        <v/>
      </c>
    </row>
    <row r="29">
      <c r="A29" s="12" t="n"/>
      <c r="B29" s="12" t="n"/>
      <c r="C29" s="12" t="n"/>
      <c r="D29" s="13" t="n"/>
      <c r="E29" s="13" t="n"/>
      <c r="F29" s="13" t="n"/>
      <c r="G29" s="13" t="n"/>
      <c r="H29" s="13" t="n"/>
      <c r="I29" s="13" t="n"/>
      <c r="J29" s="13" t="n"/>
      <c r="K29" s="13" t="n"/>
      <c r="L29" s="13" t="n"/>
      <c r="M29" s="13" t="n"/>
      <c r="N29" s="13" t="n"/>
      <c r="O29" s="13" t="n"/>
      <c r="P29" s="13" t="n"/>
      <c r="Q29" s="14">
        <f>IF($A29="","",COUNTIF($D29:$P29,"P"))</f>
        <v/>
      </c>
      <c r="R29" s="15">
        <f>IFERROR($Q29/COUNTIF($D$3:$P$3,"&lt;="&amp;TODAY()),"")</f>
        <v/>
      </c>
      <c r="S29" s="16">
        <f>IFERROR(MAXIFS($D$3:$P$3,$D29:$P29,"P"),"")</f>
        <v/>
      </c>
      <c r="T29" s="14">
        <f>IF($S29="","",INT((TODAY()-$S29)/7))</f>
        <v/>
      </c>
    </row>
    <row r="30">
      <c r="A30" s="12" t="n"/>
      <c r="B30" s="12" t="n"/>
      <c r="C30" s="12" t="n"/>
      <c r="D30" s="13" t="n"/>
      <c r="E30" s="13" t="n"/>
      <c r="F30" s="13" t="n"/>
      <c r="G30" s="13" t="n"/>
      <c r="H30" s="13" t="n"/>
      <c r="I30" s="13" t="n"/>
      <c r="J30" s="13" t="n"/>
      <c r="K30" s="13" t="n"/>
      <c r="L30" s="13" t="n"/>
      <c r="M30" s="13" t="n"/>
      <c r="N30" s="13" t="n"/>
      <c r="O30" s="13" t="n"/>
      <c r="P30" s="13" t="n"/>
      <c r="Q30" s="14">
        <f>IF($A30="","",COUNTIF($D30:$P30,"P"))</f>
        <v/>
      </c>
      <c r="R30" s="15">
        <f>IFERROR($Q30/COUNTIF($D$3:$P$3,"&lt;="&amp;TODAY()),"")</f>
        <v/>
      </c>
      <c r="S30" s="16">
        <f>IFERROR(MAXIFS($D$3:$P$3,$D30:$P30,"P"),"")</f>
        <v/>
      </c>
      <c r="T30" s="14">
        <f>IF($S30="","",INT((TODAY()-$S30)/7))</f>
        <v/>
      </c>
    </row>
    <row r="31">
      <c r="A31" s="12" t="n"/>
      <c r="B31" s="12" t="n"/>
      <c r="C31" s="12" t="n"/>
      <c r="D31" s="13" t="n"/>
      <c r="E31" s="13" t="n"/>
      <c r="F31" s="13" t="n"/>
      <c r="G31" s="13" t="n"/>
      <c r="H31" s="13" t="n"/>
      <c r="I31" s="13" t="n"/>
      <c r="J31" s="13" t="n"/>
      <c r="K31" s="13" t="n"/>
      <c r="L31" s="13" t="n"/>
      <c r="M31" s="13" t="n"/>
      <c r="N31" s="13" t="n"/>
      <c r="O31" s="13" t="n"/>
      <c r="P31" s="13" t="n"/>
      <c r="Q31" s="14">
        <f>IF($A31="","",COUNTIF($D31:$P31,"P"))</f>
        <v/>
      </c>
      <c r="R31" s="15">
        <f>IFERROR($Q31/COUNTIF($D$3:$P$3,"&lt;="&amp;TODAY()),"")</f>
        <v/>
      </c>
      <c r="S31" s="16">
        <f>IFERROR(MAXIFS($D$3:$P$3,$D31:$P31,"P"),"")</f>
        <v/>
      </c>
      <c r="T31" s="14">
        <f>IF($S31="","",INT((TODAY()-$S31)/7))</f>
        <v/>
      </c>
    </row>
    <row r="32">
      <c r="A32" s="12" t="n"/>
      <c r="B32" s="12" t="n"/>
      <c r="C32" s="12" t="n"/>
      <c r="D32" s="13" t="n"/>
      <c r="E32" s="13" t="n"/>
      <c r="F32" s="13" t="n"/>
      <c r="G32" s="13" t="n"/>
      <c r="H32" s="13" t="n"/>
      <c r="I32" s="13" t="n"/>
      <c r="J32" s="13" t="n"/>
      <c r="K32" s="13" t="n"/>
      <c r="L32" s="13" t="n"/>
      <c r="M32" s="13" t="n"/>
      <c r="N32" s="13" t="n"/>
      <c r="O32" s="13" t="n"/>
      <c r="P32" s="13" t="n"/>
      <c r="Q32" s="14">
        <f>IF($A32="","",COUNTIF($D32:$P32,"P"))</f>
        <v/>
      </c>
      <c r="R32" s="15">
        <f>IFERROR($Q32/COUNTIF($D$3:$P$3,"&lt;="&amp;TODAY()),"")</f>
        <v/>
      </c>
      <c r="S32" s="16">
        <f>IFERROR(MAXIFS($D$3:$P$3,$D32:$P32,"P"),"")</f>
        <v/>
      </c>
      <c r="T32" s="14">
        <f>IF($S32="","",INT((TODAY()-$S32)/7))</f>
        <v/>
      </c>
    </row>
    <row r="33">
      <c r="A33" s="12" t="n"/>
      <c r="B33" s="12" t="n"/>
      <c r="C33" s="12" t="n"/>
      <c r="D33" s="13" t="n"/>
      <c r="E33" s="13" t="n"/>
      <c r="F33" s="13" t="n"/>
      <c r="G33" s="13" t="n"/>
      <c r="H33" s="13" t="n"/>
      <c r="I33" s="13" t="n"/>
      <c r="J33" s="13" t="n"/>
      <c r="K33" s="13" t="n"/>
      <c r="L33" s="13" t="n"/>
      <c r="M33" s="13" t="n"/>
      <c r="N33" s="13" t="n"/>
      <c r="O33" s="13" t="n"/>
      <c r="P33" s="13" t="n"/>
      <c r="Q33" s="14">
        <f>IF($A33="","",COUNTIF($D33:$P33,"P"))</f>
        <v/>
      </c>
      <c r="R33" s="15">
        <f>IFERROR($Q33/COUNTIF($D$3:$P$3,"&lt;="&amp;TODAY()),"")</f>
        <v/>
      </c>
      <c r="S33" s="16">
        <f>IFERROR(MAXIFS($D$3:$P$3,$D33:$P33,"P"),"")</f>
        <v/>
      </c>
      <c r="T33" s="14">
        <f>IF($S33="","",INT((TODAY()-$S33)/7))</f>
        <v/>
      </c>
    </row>
    <row r="34">
      <c r="A34" s="12" t="n"/>
      <c r="B34" s="12" t="n"/>
      <c r="C34" s="12" t="n"/>
      <c r="D34" s="13" t="n"/>
      <c r="E34" s="13" t="n"/>
      <c r="F34" s="13" t="n"/>
      <c r="G34" s="13" t="n"/>
      <c r="H34" s="13" t="n"/>
      <c r="I34" s="13" t="n"/>
      <c r="J34" s="13" t="n"/>
      <c r="K34" s="13" t="n"/>
      <c r="L34" s="13" t="n"/>
      <c r="M34" s="13" t="n"/>
      <c r="N34" s="13" t="n"/>
      <c r="O34" s="13" t="n"/>
      <c r="P34" s="13" t="n"/>
      <c r="Q34" s="14">
        <f>IF($A34="","",COUNTIF($D34:$P34,"P"))</f>
        <v/>
      </c>
      <c r="R34" s="15">
        <f>IFERROR($Q34/COUNTIF($D$3:$P$3,"&lt;="&amp;TODAY()),"")</f>
        <v/>
      </c>
      <c r="S34" s="16">
        <f>IFERROR(MAXIFS($D$3:$P$3,$D34:$P34,"P"),"")</f>
        <v/>
      </c>
      <c r="T34" s="14">
        <f>IF($S34="","",INT((TODAY()-$S34)/7))</f>
        <v/>
      </c>
    </row>
    <row r="35">
      <c r="A35" s="17" t="inlineStr">
        <is>
          <t>Present</t>
        </is>
      </c>
      <c r="D35" s="13">
        <f>COUNTIF(D5:D34,"P")</f>
        <v/>
      </c>
      <c r="E35" s="13">
        <f>COUNTIF(E5:E34,"P")</f>
        <v/>
      </c>
      <c r="F35" s="13">
        <f>COUNTIF(F5:F34,"P")</f>
        <v/>
      </c>
      <c r="G35" s="13">
        <f>COUNTIF(G5:G34,"P")</f>
        <v/>
      </c>
      <c r="H35" s="13">
        <f>COUNTIF(H5:H34,"P")</f>
        <v/>
      </c>
      <c r="I35" s="13">
        <f>COUNTIF(I5:I34,"P")</f>
        <v/>
      </c>
      <c r="J35" s="13">
        <f>COUNTIF(J5:J34,"P")</f>
        <v/>
      </c>
      <c r="K35" s="13">
        <f>COUNTIF(K5:K34,"P")</f>
        <v/>
      </c>
      <c r="L35" s="13">
        <f>COUNTIF(L5:L34,"P")</f>
        <v/>
      </c>
      <c r="M35" s="13">
        <f>COUNTIF(M5:M34,"P")</f>
        <v/>
      </c>
      <c r="N35" s="13">
        <f>COUNTIF(N5:N34,"P")</f>
        <v/>
      </c>
      <c r="O35" s="13">
        <f>COUNTIF(O5:O34,"P")</f>
        <v/>
      </c>
      <c r="P35" s="13">
        <f>COUNTIF(P5:P34,"P")</f>
        <v/>
      </c>
    </row>
    <row r="36">
      <c r="A36" s="17" t="inlineStr">
        <is>
          <t>Guests</t>
        </is>
      </c>
      <c r="D36" s="13">
        <f>COUNTIF(D5:D34,"G")</f>
        <v/>
      </c>
      <c r="E36" s="13">
        <f>COUNTIF(E5:E34,"G")</f>
        <v/>
      </c>
      <c r="F36" s="13">
        <f>COUNTIF(F5:F34,"G")</f>
        <v/>
      </c>
      <c r="G36" s="13">
        <f>COUNTIF(G5:G34,"G")</f>
        <v/>
      </c>
      <c r="H36" s="13">
        <f>COUNTIF(H5:H34,"G")</f>
        <v/>
      </c>
      <c r="I36" s="13">
        <f>COUNTIF(I5:I34,"G")</f>
        <v/>
      </c>
      <c r="J36" s="13">
        <f>COUNTIF(J5:J34,"G")</f>
        <v/>
      </c>
      <c r="K36" s="13">
        <f>COUNTIF(K5:K34,"G")</f>
        <v/>
      </c>
      <c r="L36" s="13">
        <f>COUNTIF(L5:L34,"G")</f>
        <v/>
      </c>
      <c r="M36" s="13">
        <f>COUNTIF(M5:M34,"G")</f>
        <v/>
      </c>
      <c r="N36" s="13">
        <f>COUNTIF(N5:N34,"G")</f>
        <v/>
      </c>
      <c r="O36" s="13">
        <f>COUNTIF(O5:O34,"G")</f>
        <v/>
      </c>
      <c r="P36" s="13">
        <f>COUNTIF(P5:P34,"G")</f>
        <v/>
      </c>
    </row>
    <row r="37">
      <c r="A37" s="17" t="inlineStr">
        <is>
          <t>In the room</t>
        </is>
      </c>
      <c r="D37" s="18">
        <f>SUM(D35:D36)</f>
        <v/>
      </c>
      <c r="E37" s="18">
        <f>SUM(E35:E36)</f>
        <v/>
      </c>
      <c r="F37" s="18">
        <f>SUM(F35:F36)</f>
        <v/>
      </c>
      <c r="G37" s="18">
        <f>SUM(G35:G36)</f>
        <v/>
      </c>
      <c r="H37" s="18">
        <f>SUM(H35:H36)</f>
        <v/>
      </c>
      <c r="I37" s="18">
        <f>SUM(I35:I36)</f>
        <v/>
      </c>
      <c r="J37" s="18">
        <f>SUM(J35:J36)</f>
        <v/>
      </c>
      <c r="K37" s="18">
        <f>SUM(K35:K36)</f>
        <v/>
      </c>
      <c r="L37" s="18">
        <f>SUM(L35:L36)</f>
        <v/>
      </c>
      <c r="M37" s="18">
        <f>SUM(M35:M36)</f>
        <v/>
      </c>
      <c r="N37" s="18">
        <f>SUM(N35:N36)</f>
        <v/>
      </c>
      <c r="O37" s="18">
        <f>SUM(O35:O36)</f>
        <v/>
      </c>
      <c r="P37" s="18">
        <f>SUM(P35:P36)</f>
        <v/>
      </c>
    </row>
  </sheetData>
  <conditionalFormatting sqref="A5:T34">
    <cfRule type="expression" priority="1" dxfId="0">
      <formula>AND(ISNUMBER($T5),$T5&gt;=3)</formula>
    </cfRule>
    <cfRule type="expression" priority="2" dxfId="1">
      <formula>AND(ISNUMBER($T5),$T5&gt;=6)</formula>
    </cfRule>
  </conditionalFormatting>
  <conditionalFormatting sqref="D5:P34">
    <cfRule type="expression" priority="3" dxfId="2">
      <formula>D5="P"</formula>
    </cfRule>
  </conditionalFormatting>
  <dataValidations count="1">
    <dataValidation sqref="D5:P34" showDropDown="0" showInputMessage="0" showErrorMessage="0" allowBlank="1" type="list">
      <formula1>"P,A,G"</formula1>
    </dataValidation>
  </dataValidations>
  <pageMargins left="0.75" right="0.75" top="1" bottom="1" header="0.5" footer="0.5"/>
  <pageSetup orientation="landscape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22" customWidth="1" min="3" max="3"/>
    <col width="12" customWidth="1" min="4" max="4"/>
    <col width="12" customWidth="1" min="5" max="5"/>
    <col width="16" customWidth="1" min="6" max="6"/>
    <col width="14" customWidth="1" min="7" max="7"/>
    <col width="34" customWidth="1" min="8" max="8"/>
  </cols>
  <sheetData>
    <row r="1">
      <c r="A1" s="5" t="inlineStr">
        <is>
          <t>Who's Missing</t>
        </is>
      </c>
    </row>
    <row r="2">
      <c r="A2" s="6" t="inlineStr">
        <is>
          <t>Fills itself from the register — anyone three or more weeks away. The only columns you type are the last three.</t>
        </is>
      </c>
    </row>
    <row r="3">
      <c r="A3" s="9" t="inlineStr">
        <is>
          <t>Name</t>
        </is>
      </c>
      <c r="B3" s="9" t="inlineStr">
        <is>
          <t>Phone</t>
        </is>
      </c>
      <c r="C3" s="9" t="inlineStr">
        <is>
          <t>Parent / guardian</t>
        </is>
      </c>
      <c r="D3" s="9" t="inlineStr">
        <is>
          <t>Last here</t>
        </is>
      </c>
      <c r="E3" s="9" t="inlineStr">
        <is>
          <t>Weeks since</t>
        </is>
      </c>
      <c r="F3" s="9" t="inlineStr">
        <is>
          <t>Who's calling</t>
        </is>
      </c>
      <c r="G3" s="9" t="inlineStr">
        <is>
          <t>Called? (date)</t>
        </is>
      </c>
      <c r="H3" s="9" t="inlineStr">
        <is>
          <t>What they said</t>
        </is>
      </c>
    </row>
    <row r="5">
      <c r="A5" s="12">
        <f>IF(AND(Attendance!$A5&lt;&gt;"",ISNUMBER(Attendance!$T5),Attendance!$T5&gt;=3),Attendance!$A5,"")</f>
        <v/>
      </c>
      <c r="B5" s="12">
        <f>IF(AND(AND(Attendance!$A5&lt;&gt;"",ISNUMBER(Attendance!$T5),Attendance!$T5&gt;=3),Attendance!$B5&lt;&gt;""),Attendance!$B5,"")</f>
        <v/>
      </c>
      <c r="C5" s="12">
        <f>IF(AND(AND(Attendance!$A5&lt;&gt;"",ISNUMBER(Attendance!$T5),Attendance!$T5&gt;=3),Attendance!$C5&lt;&gt;""),Attendance!$C5,"")</f>
        <v/>
      </c>
      <c r="D5" s="16">
        <f>IF(AND(Attendance!$A5&lt;&gt;"",ISNUMBER(Attendance!$T5),Attendance!$T5&gt;=3),Attendance!$S5,"")</f>
        <v/>
      </c>
      <c r="E5" s="14">
        <f>IF(AND(Attendance!$A5&lt;&gt;"",ISNUMBER(Attendance!$T5),Attendance!$T5&gt;=3),Attendance!$T5,"")</f>
        <v/>
      </c>
      <c r="F5" s="12" t="n"/>
      <c r="G5" s="16" t="n"/>
      <c r="H5" s="12" t="n"/>
    </row>
    <row r="6">
      <c r="A6" s="12">
        <f>IF(AND(Attendance!$A6&lt;&gt;"",ISNUMBER(Attendance!$T6),Attendance!$T6&gt;=3),Attendance!$A6,"")</f>
        <v/>
      </c>
      <c r="B6" s="12">
        <f>IF(AND(AND(Attendance!$A6&lt;&gt;"",ISNUMBER(Attendance!$T6),Attendance!$T6&gt;=3),Attendance!$B6&lt;&gt;""),Attendance!$B6,"")</f>
        <v/>
      </c>
      <c r="C6" s="12">
        <f>IF(AND(AND(Attendance!$A6&lt;&gt;"",ISNUMBER(Attendance!$T6),Attendance!$T6&gt;=3),Attendance!$C6&lt;&gt;""),Attendance!$C6,"")</f>
        <v/>
      </c>
      <c r="D6" s="16">
        <f>IF(AND(Attendance!$A6&lt;&gt;"",ISNUMBER(Attendance!$T6),Attendance!$T6&gt;=3),Attendance!$S6,"")</f>
        <v/>
      </c>
      <c r="E6" s="14">
        <f>IF(AND(Attendance!$A6&lt;&gt;"",ISNUMBER(Attendance!$T6),Attendance!$T6&gt;=3),Attendance!$T6,"")</f>
        <v/>
      </c>
      <c r="F6" s="12" t="n"/>
      <c r="G6" s="16" t="n"/>
      <c r="H6" s="12" t="n"/>
    </row>
    <row r="7">
      <c r="A7" s="12">
        <f>IF(AND(Attendance!$A7&lt;&gt;"",ISNUMBER(Attendance!$T7),Attendance!$T7&gt;=3),Attendance!$A7,"")</f>
        <v/>
      </c>
      <c r="B7" s="12">
        <f>IF(AND(AND(Attendance!$A7&lt;&gt;"",ISNUMBER(Attendance!$T7),Attendance!$T7&gt;=3),Attendance!$B7&lt;&gt;""),Attendance!$B7,"")</f>
        <v/>
      </c>
      <c r="C7" s="12">
        <f>IF(AND(AND(Attendance!$A7&lt;&gt;"",ISNUMBER(Attendance!$T7),Attendance!$T7&gt;=3),Attendance!$C7&lt;&gt;""),Attendance!$C7,"")</f>
        <v/>
      </c>
      <c r="D7" s="16">
        <f>IF(AND(Attendance!$A7&lt;&gt;"",ISNUMBER(Attendance!$T7),Attendance!$T7&gt;=3),Attendance!$S7,"")</f>
        <v/>
      </c>
      <c r="E7" s="14">
        <f>IF(AND(Attendance!$A7&lt;&gt;"",ISNUMBER(Attendance!$T7),Attendance!$T7&gt;=3),Attendance!$T7,"")</f>
        <v/>
      </c>
      <c r="F7" s="12" t="n"/>
      <c r="G7" s="16" t="n"/>
      <c r="H7" s="12" t="n"/>
    </row>
    <row r="8">
      <c r="A8" s="12">
        <f>IF(AND(Attendance!$A8&lt;&gt;"",ISNUMBER(Attendance!$T8),Attendance!$T8&gt;=3),Attendance!$A8,"")</f>
        <v/>
      </c>
      <c r="B8" s="12">
        <f>IF(AND(AND(Attendance!$A8&lt;&gt;"",ISNUMBER(Attendance!$T8),Attendance!$T8&gt;=3),Attendance!$B8&lt;&gt;""),Attendance!$B8,"")</f>
        <v/>
      </c>
      <c r="C8" s="12">
        <f>IF(AND(AND(Attendance!$A8&lt;&gt;"",ISNUMBER(Attendance!$T8),Attendance!$T8&gt;=3),Attendance!$C8&lt;&gt;""),Attendance!$C8,"")</f>
        <v/>
      </c>
      <c r="D8" s="16">
        <f>IF(AND(Attendance!$A8&lt;&gt;"",ISNUMBER(Attendance!$T8),Attendance!$T8&gt;=3),Attendance!$S8,"")</f>
        <v/>
      </c>
      <c r="E8" s="14">
        <f>IF(AND(Attendance!$A8&lt;&gt;"",ISNUMBER(Attendance!$T8),Attendance!$T8&gt;=3),Attendance!$T8,"")</f>
        <v/>
      </c>
      <c r="F8" s="12" t="n"/>
      <c r="G8" s="16" t="n"/>
      <c r="H8" s="12" t="n"/>
    </row>
    <row r="9">
      <c r="A9" s="12">
        <f>IF(AND(Attendance!$A9&lt;&gt;"",ISNUMBER(Attendance!$T9),Attendance!$T9&gt;=3),Attendance!$A9,"")</f>
        <v/>
      </c>
      <c r="B9" s="12">
        <f>IF(AND(AND(Attendance!$A9&lt;&gt;"",ISNUMBER(Attendance!$T9),Attendance!$T9&gt;=3),Attendance!$B9&lt;&gt;""),Attendance!$B9,"")</f>
        <v/>
      </c>
      <c r="C9" s="12">
        <f>IF(AND(AND(Attendance!$A9&lt;&gt;"",ISNUMBER(Attendance!$T9),Attendance!$T9&gt;=3),Attendance!$C9&lt;&gt;""),Attendance!$C9,"")</f>
        <v/>
      </c>
      <c r="D9" s="16">
        <f>IF(AND(Attendance!$A9&lt;&gt;"",ISNUMBER(Attendance!$T9),Attendance!$T9&gt;=3),Attendance!$S9,"")</f>
        <v/>
      </c>
      <c r="E9" s="14">
        <f>IF(AND(Attendance!$A9&lt;&gt;"",ISNUMBER(Attendance!$T9),Attendance!$T9&gt;=3),Attendance!$T9,"")</f>
        <v/>
      </c>
      <c r="F9" s="12" t="n"/>
      <c r="G9" s="16" t="n"/>
      <c r="H9" s="12" t="n"/>
    </row>
    <row r="10">
      <c r="A10" s="12">
        <f>IF(AND(Attendance!$A10&lt;&gt;"",ISNUMBER(Attendance!$T10),Attendance!$T10&gt;=3),Attendance!$A10,"")</f>
        <v/>
      </c>
      <c r="B10" s="12">
        <f>IF(AND(AND(Attendance!$A10&lt;&gt;"",ISNUMBER(Attendance!$T10),Attendance!$T10&gt;=3),Attendance!$B10&lt;&gt;""),Attendance!$B10,"")</f>
        <v/>
      </c>
      <c r="C10" s="12">
        <f>IF(AND(AND(Attendance!$A10&lt;&gt;"",ISNUMBER(Attendance!$T10),Attendance!$T10&gt;=3),Attendance!$C10&lt;&gt;""),Attendance!$C10,"")</f>
        <v/>
      </c>
      <c r="D10" s="16">
        <f>IF(AND(Attendance!$A10&lt;&gt;"",ISNUMBER(Attendance!$T10),Attendance!$T10&gt;=3),Attendance!$S10,"")</f>
        <v/>
      </c>
      <c r="E10" s="14">
        <f>IF(AND(Attendance!$A10&lt;&gt;"",ISNUMBER(Attendance!$T10),Attendance!$T10&gt;=3),Attendance!$T10,"")</f>
        <v/>
      </c>
      <c r="F10" s="12" t="n"/>
      <c r="G10" s="16" t="n"/>
      <c r="H10" s="12" t="n"/>
    </row>
    <row r="11">
      <c r="A11" s="12">
        <f>IF(AND(Attendance!$A11&lt;&gt;"",ISNUMBER(Attendance!$T11),Attendance!$T11&gt;=3),Attendance!$A11,"")</f>
        <v/>
      </c>
      <c r="B11" s="12">
        <f>IF(AND(AND(Attendance!$A11&lt;&gt;"",ISNUMBER(Attendance!$T11),Attendance!$T11&gt;=3),Attendance!$B11&lt;&gt;""),Attendance!$B11,"")</f>
        <v/>
      </c>
      <c r="C11" s="12">
        <f>IF(AND(AND(Attendance!$A11&lt;&gt;"",ISNUMBER(Attendance!$T11),Attendance!$T11&gt;=3),Attendance!$C11&lt;&gt;""),Attendance!$C11,"")</f>
        <v/>
      </c>
      <c r="D11" s="16">
        <f>IF(AND(Attendance!$A11&lt;&gt;"",ISNUMBER(Attendance!$T11),Attendance!$T11&gt;=3),Attendance!$S11,"")</f>
        <v/>
      </c>
      <c r="E11" s="14">
        <f>IF(AND(Attendance!$A11&lt;&gt;"",ISNUMBER(Attendance!$T11),Attendance!$T11&gt;=3),Attendance!$T11,"")</f>
        <v/>
      </c>
      <c r="F11" s="12" t="n"/>
      <c r="G11" s="16" t="n"/>
      <c r="H11" s="12" t="n"/>
    </row>
    <row r="12">
      <c r="A12" s="12">
        <f>IF(AND(Attendance!$A12&lt;&gt;"",ISNUMBER(Attendance!$T12),Attendance!$T12&gt;=3),Attendance!$A12,"")</f>
        <v/>
      </c>
      <c r="B12" s="12">
        <f>IF(AND(AND(Attendance!$A12&lt;&gt;"",ISNUMBER(Attendance!$T12),Attendance!$T12&gt;=3),Attendance!$B12&lt;&gt;""),Attendance!$B12,"")</f>
        <v/>
      </c>
      <c r="C12" s="12">
        <f>IF(AND(AND(Attendance!$A12&lt;&gt;"",ISNUMBER(Attendance!$T12),Attendance!$T12&gt;=3),Attendance!$C12&lt;&gt;""),Attendance!$C12,"")</f>
        <v/>
      </c>
      <c r="D12" s="16">
        <f>IF(AND(Attendance!$A12&lt;&gt;"",ISNUMBER(Attendance!$T12),Attendance!$T12&gt;=3),Attendance!$S12,"")</f>
        <v/>
      </c>
      <c r="E12" s="14">
        <f>IF(AND(Attendance!$A12&lt;&gt;"",ISNUMBER(Attendance!$T12),Attendance!$T12&gt;=3),Attendance!$T12,"")</f>
        <v/>
      </c>
      <c r="F12" s="12" t="n"/>
      <c r="G12" s="16" t="n"/>
      <c r="H12" s="12" t="n"/>
    </row>
    <row r="13">
      <c r="A13" s="12">
        <f>IF(AND(Attendance!$A13&lt;&gt;"",ISNUMBER(Attendance!$T13),Attendance!$T13&gt;=3),Attendance!$A13,"")</f>
        <v/>
      </c>
      <c r="B13" s="12">
        <f>IF(AND(AND(Attendance!$A13&lt;&gt;"",ISNUMBER(Attendance!$T13),Attendance!$T13&gt;=3),Attendance!$B13&lt;&gt;""),Attendance!$B13,"")</f>
        <v/>
      </c>
      <c r="C13" s="12">
        <f>IF(AND(AND(Attendance!$A13&lt;&gt;"",ISNUMBER(Attendance!$T13),Attendance!$T13&gt;=3),Attendance!$C13&lt;&gt;""),Attendance!$C13,"")</f>
        <v/>
      </c>
      <c r="D13" s="16">
        <f>IF(AND(Attendance!$A13&lt;&gt;"",ISNUMBER(Attendance!$T13),Attendance!$T13&gt;=3),Attendance!$S13,"")</f>
        <v/>
      </c>
      <c r="E13" s="14">
        <f>IF(AND(Attendance!$A13&lt;&gt;"",ISNUMBER(Attendance!$T13),Attendance!$T13&gt;=3),Attendance!$T13,"")</f>
        <v/>
      </c>
      <c r="F13" s="12" t="n"/>
      <c r="G13" s="16" t="n"/>
      <c r="H13" s="12" t="n"/>
    </row>
    <row r="14">
      <c r="A14" s="12">
        <f>IF(AND(Attendance!$A14&lt;&gt;"",ISNUMBER(Attendance!$T14),Attendance!$T14&gt;=3),Attendance!$A14,"")</f>
        <v/>
      </c>
      <c r="B14" s="12">
        <f>IF(AND(AND(Attendance!$A14&lt;&gt;"",ISNUMBER(Attendance!$T14),Attendance!$T14&gt;=3),Attendance!$B14&lt;&gt;""),Attendance!$B14,"")</f>
        <v/>
      </c>
      <c r="C14" s="12">
        <f>IF(AND(AND(Attendance!$A14&lt;&gt;"",ISNUMBER(Attendance!$T14),Attendance!$T14&gt;=3),Attendance!$C14&lt;&gt;""),Attendance!$C14,"")</f>
        <v/>
      </c>
      <c r="D14" s="16">
        <f>IF(AND(Attendance!$A14&lt;&gt;"",ISNUMBER(Attendance!$T14),Attendance!$T14&gt;=3),Attendance!$S14,"")</f>
        <v/>
      </c>
      <c r="E14" s="14">
        <f>IF(AND(Attendance!$A14&lt;&gt;"",ISNUMBER(Attendance!$T14),Attendance!$T14&gt;=3),Attendance!$T14,"")</f>
        <v/>
      </c>
      <c r="F14" s="12" t="n"/>
      <c r="G14" s="16" t="n"/>
      <c r="H14" s="12" t="n"/>
    </row>
    <row r="15">
      <c r="A15" s="12">
        <f>IF(AND(Attendance!$A15&lt;&gt;"",ISNUMBER(Attendance!$T15),Attendance!$T15&gt;=3),Attendance!$A15,"")</f>
        <v/>
      </c>
      <c r="B15" s="12">
        <f>IF(AND(AND(Attendance!$A15&lt;&gt;"",ISNUMBER(Attendance!$T15),Attendance!$T15&gt;=3),Attendance!$B15&lt;&gt;""),Attendance!$B15,"")</f>
        <v/>
      </c>
      <c r="C15" s="12">
        <f>IF(AND(AND(Attendance!$A15&lt;&gt;"",ISNUMBER(Attendance!$T15),Attendance!$T15&gt;=3),Attendance!$C15&lt;&gt;""),Attendance!$C15,"")</f>
        <v/>
      </c>
      <c r="D15" s="16">
        <f>IF(AND(Attendance!$A15&lt;&gt;"",ISNUMBER(Attendance!$T15),Attendance!$T15&gt;=3),Attendance!$S15,"")</f>
        <v/>
      </c>
      <c r="E15" s="14">
        <f>IF(AND(Attendance!$A15&lt;&gt;"",ISNUMBER(Attendance!$T15),Attendance!$T15&gt;=3),Attendance!$T15,"")</f>
        <v/>
      </c>
      <c r="F15" s="12" t="n"/>
      <c r="G15" s="16" t="n"/>
      <c r="H15" s="12" t="n"/>
    </row>
    <row r="16">
      <c r="A16" s="12">
        <f>IF(AND(Attendance!$A16&lt;&gt;"",ISNUMBER(Attendance!$T16),Attendance!$T16&gt;=3),Attendance!$A16,"")</f>
        <v/>
      </c>
      <c r="B16" s="12">
        <f>IF(AND(AND(Attendance!$A16&lt;&gt;"",ISNUMBER(Attendance!$T16),Attendance!$T16&gt;=3),Attendance!$B16&lt;&gt;""),Attendance!$B16,"")</f>
        <v/>
      </c>
      <c r="C16" s="12">
        <f>IF(AND(AND(Attendance!$A16&lt;&gt;"",ISNUMBER(Attendance!$T16),Attendance!$T16&gt;=3),Attendance!$C16&lt;&gt;""),Attendance!$C16,"")</f>
        <v/>
      </c>
      <c r="D16" s="16">
        <f>IF(AND(Attendance!$A16&lt;&gt;"",ISNUMBER(Attendance!$T16),Attendance!$T16&gt;=3),Attendance!$S16,"")</f>
        <v/>
      </c>
      <c r="E16" s="14">
        <f>IF(AND(Attendance!$A16&lt;&gt;"",ISNUMBER(Attendance!$T16),Attendance!$T16&gt;=3),Attendance!$T16,"")</f>
        <v/>
      </c>
      <c r="F16" s="12" t="n"/>
      <c r="G16" s="16" t="n"/>
      <c r="H16" s="12" t="n"/>
    </row>
    <row r="17">
      <c r="A17" s="12">
        <f>IF(AND(Attendance!$A17&lt;&gt;"",ISNUMBER(Attendance!$T17),Attendance!$T17&gt;=3),Attendance!$A17,"")</f>
        <v/>
      </c>
      <c r="B17" s="12">
        <f>IF(AND(AND(Attendance!$A17&lt;&gt;"",ISNUMBER(Attendance!$T17),Attendance!$T17&gt;=3),Attendance!$B17&lt;&gt;""),Attendance!$B17,"")</f>
        <v/>
      </c>
      <c r="C17" s="12">
        <f>IF(AND(AND(Attendance!$A17&lt;&gt;"",ISNUMBER(Attendance!$T17),Attendance!$T17&gt;=3),Attendance!$C17&lt;&gt;""),Attendance!$C17,"")</f>
        <v/>
      </c>
      <c r="D17" s="16">
        <f>IF(AND(Attendance!$A17&lt;&gt;"",ISNUMBER(Attendance!$T17),Attendance!$T17&gt;=3),Attendance!$S17,"")</f>
        <v/>
      </c>
      <c r="E17" s="14">
        <f>IF(AND(Attendance!$A17&lt;&gt;"",ISNUMBER(Attendance!$T17),Attendance!$T17&gt;=3),Attendance!$T17,"")</f>
        <v/>
      </c>
      <c r="F17" s="12" t="n"/>
      <c r="G17" s="16" t="n"/>
      <c r="H17" s="12" t="n"/>
    </row>
    <row r="18">
      <c r="A18" s="12">
        <f>IF(AND(Attendance!$A18&lt;&gt;"",ISNUMBER(Attendance!$T18),Attendance!$T18&gt;=3),Attendance!$A18,"")</f>
        <v/>
      </c>
      <c r="B18" s="12">
        <f>IF(AND(AND(Attendance!$A18&lt;&gt;"",ISNUMBER(Attendance!$T18),Attendance!$T18&gt;=3),Attendance!$B18&lt;&gt;""),Attendance!$B18,"")</f>
        <v/>
      </c>
      <c r="C18" s="12">
        <f>IF(AND(AND(Attendance!$A18&lt;&gt;"",ISNUMBER(Attendance!$T18),Attendance!$T18&gt;=3),Attendance!$C18&lt;&gt;""),Attendance!$C18,"")</f>
        <v/>
      </c>
      <c r="D18" s="16">
        <f>IF(AND(Attendance!$A18&lt;&gt;"",ISNUMBER(Attendance!$T18),Attendance!$T18&gt;=3),Attendance!$S18,"")</f>
        <v/>
      </c>
      <c r="E18" s="14">
        <f>IF(AND(Attendance!$A18&lt;&gt;"",ISNUMBER(Attendance!$T18),Attendance!$T18&gt;=3),Attendance!$T18,"")</f>
        <v/>
      </c>
      <c r="F18" s="12" t="n"/>
      <c r="G18" s="16" t="n"/>
      <c r="H18" s="12" t="n"/>
    </row>
    <row r="19">
      <c r="A19" s="12">
        <f>IF(AND(Attendance!$A19&lt;&gt;"",ISNUMBER(Attendance!$T19),Attendance!$T19&gt;=3),Attendance!$A19,"")</f>
        <v/>
      </c>
      <c r="B19" s="12">
        <f>IF(AND(AND(Attendance!$A19&lt;&gt;"",ISNUMBER(Attendance!$T19),Attendance!$T19&gt;=3),Attendance!$B19&lt;&gt;""),Attendance!$B19,"")</f>
        <v/>
      </c>
      <c r="C19" s="12">
        <f>IF(AND(AND(Attendance!$A19&lt;&gt;"",ISNUMBER(Attendance!$T19),Attendance!$T19&gt;=3),Attendance!$C19&lt;&gt;""),Attendance!$C19,"")</f>
        <v/>
      </c>
      <c r="D19" s="16">
        <f>IF(AND(Attendance!$A19&lt;&gt;"",ISNUMBER(Attendance!$T19),Attendance!$T19&gt;=3),Attendance!$S19,"")</f>
        <v/>
      </c>
      <c r="E19" s="14">
        <f>IF(AND(Attendance!$A19&lt;&gt;"",ISNUMBER(Attendance!$T19),Attendance!$T19&gt;=3),Attendance!$T19,"")</f>
        <v/>
      </c>
      <c r="F19" s="12" t="n"/>
      <c r="G19" s="16" t="n"/>
      <c r="H19" s="12" t="n"/>
    </row>
    <row r="20">
      <c r="A20" s="12">
        <f>IF(AND(Attendance!$A20&lt;&gt;"",ISNUMBER(Attendance!$T20),Attendance!$T20&gt;=3),Attendance!$A20,"")</f>
        <v/>
      </c>
      <c r="B20" s="12">
        <f>IF(AND(AND(Attendance!$A20&lt;&gt;"",ISNUMBER(Attendance!$T20),Attendance!$T20&gt;=3),Attendance!$B20&lt;&gt;""),Attendance!$B20,"")</f>
        <v/>
      </c>
      <c r="C20" s="12">
        <f>IF(AND(AND(Attendance!$A20&lt;&gt;"",ISNUMBER(Attendance!$T20),Attendance!$T20&gt;=3),Attendance!$C20&lt;&gt;""),Attendance!$C20,"")</f>
        <v/>
      </c>
      <c r="D20" s="16">
        <f>IF(AND(Attendance!$A20&lt;&gt;"",ISNUMBER(Attendance!$T20),Attendance!$T20&gt;=3),Attendance!$S20,"")</f>
        <v/>
      </c>
      <c r="E20" s="14">
        <f>IF(AND(Attendance!$A20&lt;&gt;"",ISNUMBER(Attendance!$T20),Attendance!$T20&gt;=3),Attendance!$T20,"")</f>
        <v/>
      </c>
      <c r="F20" s="12" t="n"/>
      <c r="G20" s="16" t="n"/>
      <c r="H20" s="12" t="n"/>
    </row>
    <row r="21">
      <c r="A21" s="12">
        <f>IF(AND(Attendance!$A21&lt;&gt;"",ISNUMBER(Attendance!$T21),Attendance!$T21&gt;=3),Attendance!$A21,"")</f>
        <v/>
      </c>
      <c r="B21" s="12">
        <f>IF(AND(AND(Attendance!$A21&lt;&gt;"",ISNUMBER(Attendance!$T21),Attendance!$T21&gt;=3),Attendance!$B21&lt;&gt;""),Attendance!$B21,"")</f>
        <v/>
      </c>
      <c r="C21" s="12">
        <f>IF(AND(AND(Attendance!$A21&lt;&gt;"",ISNUMBER(Attendance!$T21),Attendance!$T21&gt;=3),Attendance!$C21&lt;&gt;""),Attendance!$C21,"")</f>
        <v/>
      </c>
      <c r="D21" s="16">
        <f>IF(AND(Attendance!$A21&lt;&gt;"",ISNUMBER(Attendance!$T21),Attendance!$T21&gt;=3),Attendance!$S21,"")</f>
        <v/>
      </c>
      <c r="E21" s="14">
        <f>IF(AND(Attendance!$A21&lt;&gt;"",ISNUMBER(Attendance!$T21),Attendance!$T21&gt;=3),Attendance!$T21,"")</f>
        <v/>
      </c>
      <c r="F21" s="12" t="n"/>
      <c r="G21" s="16" t="n"/>
      <c r="H21" s="12" t="n"/>
    </row>
    <row r="22">
      <c r="A22" s="12">
        <f>IF(AND(Attendance!$A22&lt;&gt;"",ISNUMBER(Attendance!$T22),Attendance!$T22&gt;=3),Attendance!$A22,"")</f>
        <v/>
      </c>
      <c r="B22" s="12">
        <f>IF(AND(AND(Attendance!$A22&lt;&gt;"",ISNUMBER(Attendance!$T22),Attendance!$T22&gt;=3),Attendance!$B22&lt;&gt;""),Attendance!$B22,"")</f>
        <v/>
      </c>
      <c r="C22" s="12">
        <f>IF(AND(AND(Attendance!$A22&lt;&gt;"",ISNUMBER(Attendance!$T22),Attendance!$T22&gt;=3),Attendance!$C22&lt;&gt;""),Attendance!$C22,"")</f>
        <v/>
      </c>
      <c r="D22" s="16">
        <f>IF(AND(Attendance!$A22&lt;&gt;"",ISNUMBER(Attendance!$T22),Attendance!$T22&gt;=3),Attendance!$S22,"")</f>
        <v/>
      </c>
      <c r="E22" s="14">
        <f>IF(AND(Attendance!$A22&lt;&gt;"",ISNUMBER(Attendance!$T22),Attendance!$T22&gt;=3),Attendance!$T22,"")</f>
        <v/>
      </c>
      <c r="F22" s="12" t="n"/>
      <c r="G22" s="16" t="n"/>
      <c r="H22" s="12" t="n"/>
    </row>
    <row r="23">
      <c r="A23" s="12">
        <f>IF(AND(Attendance!$A23&lt;&gt;"",ISNUMBER(Attendance!$T23),Attendance!$T23&gt;=3),Attendance!$A23,"")</f>
        <v/>
      </c>
      <c r="B23" s="12">
        <f>IF(AND(AND(Attendance!$A23&lt;&gt;"",ISNUMBER(Attendance!$T23),Attendance!$T23&gt;=3),Attendance!$B23&lt;&gt;""),Attendance!$B23,"")</f>
        <v/>
      </c>
      <c r="C23" s="12">
        <f>IF(AND(AND(Attendance!$A23&lt;&gt;"",ISNUMBER(Attendance!$T23),Attendance!$T23&gt;=3),Attendance!$C23&lt;&gt;""),Attendance!$C23,"")</f>
        <v/>
      </c>
      <c r="D23" s="16">
        <f>IF(AND(Attendance!$A23&lt;&gt;"",ISNUMBER(Attendance!$T23),Attendance!$T23&gt;=3),Attendance!$S23,"")</f>
        <v/>
      </c>
      <c r="E23" s="14">
        <f>IF(AND(Attendance!$A23&lt;&gt;"",ISNUMBER(Attendance!$T23),Attendance!$T23&gt;=3),Attendance!$T23,"")</f>
        <v/>
      </c>
      <c r="F23" s="12" t="n"/>
      <c r="G23" s="16" t="n"/>
      <c r="H23" s="12" t="n"/>
    </row>
    <row r="24">
      <c r="A24" s="12">
        <f>IF(AND(Attendance!$A24&lt;&gt;"",ISNUMBER(Attendance!$T24),Attendance!$T24&gt;=3),Attendance!$A24,"")</f>
        <v/>
      </c>
      <c r="B24" s="12">
        <f>IF(AND(AND(Attendance!$A24&lt;&gt;"",ISNUMBER(Attendance!$T24),Attendance!$T24&gt;=3),Attendance!$B24&lt;&gt;""),Attendance!$B24,"")</f>
        <v/>
      </c>
      <c r="C24" s="12">
        <f>IF(AND(AND(Attendance!$A24&lt;&gt;"",ISNUMBER(Attendance!$T24),Attendance!$T24&gt;=3),Attendance!$C24&lt;&gt;""),Attendance!$C24,"")</f>
        <v/>
      </c>
      <c r="D24" s="16">
        <f>IF(AND(Attendance!$A24&lt;&gt;"",ISNUMBER(Attendance!$T24),Attendance!$T24&gt;=3),Attendance!$S24,"")</f>
        <v/>
      </c>
      <c r="E24" s="14">
        <f>IF(AND(Attendance!$A24&lt;&gt;"",ISNUMBER(Attendance!$T24),Attendance!$T24&gt;=3),Attendance!$T24,"")</f>
        <v/>
      </c>
      <c r="F24" s="12" t="n"/>
      <c r="G24" s="16" t="n"/>
      <c r="H24" s="12" t="n"/>
    </row>
    <row r="25">
      <c r="A25" s="12">
        <f>IF(AND(Attendance!$A25&lt;&gt;"",ISNUMBER(Attendance!$T25),Attendance!$T25&gt;=3),Attendance!$A25,"")</f>
        <v/>
      </c>
      <c r="B25" s="12">
        <f>IF(AND(AND(Attendance!$A25&lt;&gt;"",ISNUMBER(Attendance!$T25),Attendance!$T25&gt;=3),Attendance!$B25&lt;&gt;""),Attendance!$B25,"")</f>
        <v/>
      </c>
      <c r="C25" s="12">
        <f>IF(AND(AND(Attendance!$A25&lt;&gt;"",ISNUMBER(Attendance!$T25),Attendance!$T25&gt;=3),Attendance!$C25&lt;&gt;""),Attendance!$C25,"")</f>
        <v/>
      </c>
      <c r="D25" s="16">
        <f>IF(AND(Attendance!$A25&lt;&gt;"",ISNUMBER(Attendance!$T25),Attendance!$T25&gt;=3),Attendance!$S25,"")</f>
        <v/>
      </c>
      <c r="E25" s="14">
        <f>IF(AND(Attendance!$A25&lt;&gt;"",ISNUMBER(Attendance!$T25),Attendance!$T25&gt;=3),Attendance!$T25,"")</f>
        <v/>
      </c>
      <c r="F25" s="12" t="n"/>
      <c r="G25" s="16" t="n"/>
      <c r="H25" s="12" t="n"/>
    </row>
    <row r="26">
      <c r="A26" s="12">
        <f>IF(AND(Attendance!$A26&lt;&gt;"",ISNUMBER(Attendance!$T26),Attendance!$T26&gt;=3),Attendance!$A26,"")</f>
        <v/>
      </c>
      <c r="B26" s="12">
        <f>IF(AND(AND(Attendance!$A26&lt;&gt;"",ISNUMBER(Attendance!$T26),Attendance!$T26&gt;=3),Attendance!$B26&lt;&gt;""),Attendance!$B26,"")</f>
        <v/>
      </c>
      <c r="C26" s="12">
        <f>IF(AND(AND(Attendance!$A26&lt;&gt;"",ISNUMBER(Attendance!$T26),Attendance!$T26&gt;=3),Attendance!$C26&lt;&gt;""),Attendance!$C26,"")</f>
        <v/>
      </c>
      <c r="D26" s="16">
        <f>IF(AND(Attendance!$A26&lt;&gt;"",ISNUMBER(Attendance!$T26),Attendance!$T26&gt;=3),Attendance!$S26,"")</f>
        <v/>
      </c>
      <c r="E26" s="14">
        <f>IF(AND(Attendance!$A26&lt;&gt;"",ISNUMBER(Attendance!$T26),Attendance!$T26&gt;=3),Attendance!$T26,"")</f>
        <v/>
      </c>
      <c r="F26" s="12" t="n"/>
      <c r="G26" s="16" t="n"/>
      <c r="H26" s="12" t="n"/>
    </row>
    <row r="27">
      <c r="A27" s="12">
        <f>IF(AND(Attendance!$A27&lt;&gt;"",ISNUMBER(Attendance!$T27),Attendance!$T27&gt;=3),Attendance!$A27,"")</f>
        <v/>
      </c>
      <c r="B27" s="12">
        <f>IF(AND(AND(Attendance!$A27&lt;&gt;"",ISNUMBER(Attendance!$T27),Attendance!$T27&gt;=3),Attendance!$B27&lt;&gt;""),Attendance!$B27,"")</f>
        <v/>
      </c>
      <c r="C27" s="12">
        <f>IF(AND(AND(Attendance!$A27&lt;&gt;"",ISNUMBER(Attendance!$T27),Attendance!$T27&gt;=3),Attendance!$C27&lt;&gt;""),Attendance!$C27,"")</f>
        <v/>
      </c>
      <c r="D27" s="16">
        <f>IF(AND(Attendance!$A27&lt;&gt;"",ISNUMBER(Attendance!$T27),Attendance!$T27&gt;=3),Attendance!$S27,"")</f>
        <v/>
      </c>
      <c r="E27" s="14">
        <f>IF(AND(Attendance!$A27&lt;&gt;"",ISNUMBER(Attendance!$T27),Attendance!$T27&gt;=3),Attendance!$T27,"")</f>
        <v/>
      </c>
      <c r="F27" s="12" t="n"/>
      <c r="G27" s="16" t="n"/>
      <c r="H27" s="12" t="n"/>
    </row>
    <row r="28">
      <c r="A28" s="12">
        <f>IF(AND(Attendance!$A28&lt;&gt;"",ISNUMBER(Attendance!$T28),Attendance!$T28&gt;=3),Attendance!$A28,"")</f>
        <v/>
      </c>
      <c r="B28" s="12">
        <f>IF(AND(AND(Attendance!$A28&lt;&gt;"",ISNUMBER(Attendance!$T28),Attendance!$T28&gt;=3),Attendance!$B28&lt;&gt;""),Attendance!$B28,"")</f>
        <v/>
      </c>
      <c r="C28" s="12">
        <f>IF(AND(AND(Attendance!$A28&lt;&gt;"",ISNUMBER(Attendance!$T28),Attendance!$T28&gt;=3),Attendance!$C28&lt;&gt;""),Attendance!$C28,"")</f>
        <v/>
      </c>
      <c r="D28" s="16">
        <f>IF(AND(Attendance!$A28&lt;&gt;"",ISNUMBER(Attendance!$T28),Attendance!$T28&gt;=3),Attendance!$S28,"")</f>
        <v/>
      </c>
      <c r="E28" s="14">
        <f>IF(AND(Attendance!$A28&lt;&gt;"",ISNUMBER(Attendance!$T28),Attendance!$T28&gt;=3),Attendance!$T28,"")</f>
        <v/>
      </c>
      <c r="F28" s="12" t="n"/>
      <c r="G28" s="16" t="n"/>
      <c r="H28" s="12" t="n"/>
    </row>
    <row r="29">
      <c r="A29" s="12">
        <f>IF(AND(Attendance!$A29&lt;&gt;"",ISNUMBER(Attendance!$T29),Attendance!$T29&gt;=3),Attendance!$A29,"")</f>
        <v/>
      </c>
      <c r="B29" s="12">
        <f>IF(AND(AND(Attendance!$A29&lt;&gt;"",ISNUMBER(Attendance!$T29),Attendance!$T29&gt;=3),Attendance!$B29&lt;&gt;""),Attendance!$B29,"")</f>
        <v/>
      </c>
      <c r="C29" s="12">
        <f>IF(AND(AND(Attendance!$A29&lt;&gt;"",ISNUMBER(Attendance!$T29),Attendance!$T29&gt;=3),Attendance!$C29&lt;&gt;""),Attendance!$C29,"")</f>
        <v/>
      </c>
      <c r="D29" s="16">
        <f>IF(AND(Attendance!$A29&lt;&gt;"",ISNUMBER(Attendance!$T29),Attendance!$T29&gt;=3),Attendance!$S29,"")</f>
        <v/>
      </c>
      <c r="E29" s="14">
        <f>IF(AND(Attendance!$A29&lt;&gt;"",ISNUMBER(Attendance!$T29),Attendance!$T29&gt;=3),Attendance!$T29,"")</f>
        <v/>
      </c>
      <c r="F29" s="12" t="n"/>
      <c r="G29" s="16" t="n"/>
      <c r="H29" s="12" t="n"/>
    </row>
    <row r="30">
      <c r="A30" s="12">
        <f>IF(AND(Attendance!$A30&lt;&gt;"",ISNUMBER(Attendance!$T30),Attendance!$T30&gt;=3),Attendance!$A30,"")</f>
        <v/>
      </c>
      <c r="B30" s="12">
        <f>IF(AND(AND(Attendance!$A30&lt;&gt;"",ISNUMBER(Attendance!$T30),Attendance!$T30&gt;=3),Attendance!$B30&lt;&gt;""),Attendance!$B30,"")</f>
        <v/>
      </c>
      <c r="C30" s="12">
        <f>IF(AND(AND(Attendance!$A30&lt;&gt;"",ISNUMBER(Attendance!$T30),Attendance!$T30&gt;=3),Attendance!$C30&lt;&gt;""),Attendance!$C30,"")</f>
        <v/>
      </c>
      <c r="D30" s="16">
        <f>IF(AND(Attendance!$A30&lt;&gt;"",ISNUMBER(Attendance!$T30),Attendance!$T30&gt;=3),Attendance!$S30,"")</f>
        <v/>
      </c>
      <c r="E30" s="14">
        <f>IF(AND(Attendance!$A30&lt;&gt;"",ISNUMBER(Attendance!$T30),Attendance!$T30&gt;=3),Attendance!$T30,"")</f>
        <v/>
      </c>
      <c r="F30" s="12" t="n"/>
      <c r="G30" s="16" t="n"/>
      <c r="H30" s="12" t="n"/>
    </row>
    <row r="31">
      <c r="A31" s="12">
        <f>IF(AND(Attendance!$A31&lt;&gt;"",ISNUMBER(Attendance!$T31),Attendance!$T31&gt;=3),Attendance!$A31,"")</f>
        <v/>
      </c>
      <c r="B31" s="12">
        <f>IF(AND(AND(Attendance!$A31&lt;&gt;"",ISNUMBER(Attendance!$T31),Attendance!$T31&gt;=3),Attendance!$B31&lt;&gt;""),Attendance!$B31,"")</f>
        <v/>
      </c>
      <c r="C31" s="12">
        <f>IF(AND(AND(Attendance!$A31&lt;&gt;"",ISNUMBER(Attendance!$T31),Attendance!$T31&gt;=3),Attendance!$C31&lt;&gt;""),Attendance!$C31,"")</f>
        <v/>
      </c>
      <c r="D31" s="16">
        <f>IF(AND(Attendance!$A31&lt;&gt;"",ISNUMBER(Attendance!$T31),Attendance!$T31&gt;=3),Attendance!$S31,"")</f>
        <v/>
      </c>
      <c r="E31" s="14">
        <f>IF(AND(Attendance!$A31&lt;&gt;"",ISNUMBER(Attendance!$T31),Attendance!$T31&gt;=3),Attendance!$T31,"")</f>
        <v/>
      </c>
      <c r="F31" s="12" t="n"/>
      <c r="G31" s="16" t="n"/>
      <c r="H31" s="12" t="n"/>
    </row>
    <row r="32">
      <c r="A32" s="12">
        <f>IF(AND(Attendance!$A32&lt;&gt;"",ISNUMBER(Attendance!$T32),Attendance!$T32&gt;=3),Attendance!$A32,"")</f>
        <v/>
      </c>
      <c r="B32" s="12">
        <f>IF(AND(AND(Attendance!$A32&lt;&gt;"",ISNUMBER(Attendance!$T32),Attendance!$T32&gt;=3),Attendance!$B32&lt;&gt;""),Attendance!$B32,"")</f>
        <v/>
      </c>
      <c r="C32" s="12">
        <f>IF(AND(AND(Attendance!$A32&lt;&gt;"",ISNUMBER(Attendance!$T32),Attendance!$T32&gt;=3),Attendance!$C32&lt;&gt;""),Attendance!$C32,"")</f>
        <v/>
      </c>
      <c r="D32" s="16">
        <f>IF(AND(Attendance!$A32&lt;&gt;"",ISNUMBER(Attendance!$T32),Attendance!$T32&gt;=3),Attendance!$S32,"")</f>
        <v/>
      </c>
      <c r="E32" s="14">
        <f>IF(AND(Attendance!$A32&lt;&gt;"",ISNUMBER(Attendance!$T32),Attendance!$T32&gt;=3),Attendance!$T32,"")</f>
        <v/>
      </c>
      <c r="F32" s="12" t="n"/>
      <c r="G32" s="16" t="n"/>
      <c r="H32" s="12" t="n"/>
    </row>
    <row r="33">
      <c r="A33" s="12">
        <f>IF(AND(Attendance!$A33&lt;&gt;"",ISNUMBER(Attendance!$T33),Attendance!$T33&gt;=3),Attendance!$A33,"")</f>
        <v/>
      </c>
      <c r="B33" s="12">
        <f>IF(AND(AND(Attendance!$A33&lt;&gt;"",ISNUMBER(Attendance!$T33),Attendance!$T33&gt;=3),Attendance!$B33&lt;&gt;""),Attendance!$B33,"")</f>
        <v/>
      </c>
      <c r="C33" s="12">
        <f>IF(AND(AND(Attendance!$A33&lt;&gt;"",ISNUMBER(Attendance!$T33),Attendance!$T33&gt;=3),Attendance!$C33&lt;&gt;""),Attendance!$C33,"")</f>
        <v/>
      </c>
      <c r="D33" s="16">
        <f>IF(AND(Attendance!$A33&lt;&gt;"",ISNUMBER(Attendance!$T33),Attendance!$T33&gt;=3),Attendance!$S33,"")</f>
        <v/>
      </c>
      <c r="E33" s="14">
        <f>IF(AND(Attendance!$A33&lt;&gt;"",ISNUMBER(Attendance!$T33),Attendance!$T33&gt;=3),Attendance!$T33,"")</f>
        <v/>
      </c>
      <c r="F33" s="12" t="n"/>
      <c r="G33" s="16" t="n"/>
      <c r="H33" s="12" t="n"/>
    </row>
    <row r="34">
      <c r="A34" s="12">
        <f>IF(AND(Attendance!$A34&lt;&gt;"",ISNUMBER(Attendance!$T34),Attendance!$T34&gt;=3),Attendance!$A34,"")</f>
        <v/>
      </c>
      <c r="B34" s="12">
        <f>IF(AND(AND(Attendance!$A34&lt;&gt;"",ISNUMBER(Attendance!$T34),Attendance!$T34&gt;=3),Attendance!$B34&lt;&gt;""),Attendance!$B34,"")</f>
        <v/>
      </c>
      <c r="C34" s="12">
        <f>IF(AND(AND(Attendance!$A34&lt;&gt;"",ISNUMBER(Attendance!$T34),Attendance!$T34&gt;=3),Attendance!$C34&lt;&gt;""),Attendance!$C34,"")</f>
        <v/>
      </c>
      <c r="D34" s="16">
        <f>IF(AND(Attendance!$A34&lt;&gt;"",ISNUMBER(Attendance!$T34),Attendance!$T34&gt;=3),Attendance!$S34,"")</f>
        <v/>
      </c>
      <c r="E34" s="14">
        <f>IF(AND(Attendance!$A34&lt;&gt;"",ISNUMBER(Attendance!$T34),Attendance!$T34&gt;=3),Attendance!$T34,"")</f>
        <v/>
      </c>
      <c r="F34" s="12" t="n"/>
      <c r="G34" s="16" t="n"/>
      <c r="H34" s="12" t="n"/>
    </row>
  </sheetData>
  <conditionalFormatting sqref="A5:H34">
    <cfRule type="expression" priority="1" dxfId="1">
      <formula>AND($A5&lt;&gt;"",ISNUMBER($E5),$E5&gt;=6,$G5="")</formula>
    </cfRule>
    <cfRule type="expression" priority="2" dxfId="2">
      <formula>$G5&lt;&gt;""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62" customWidth="1" min="3" max="3"/>
  </cols>
  <sheetData>
    <row r="1">
      <c r="A1" s="5" t="inlineStr">
        <is>
          <t>Term Summary</t>
        </is>
      </c>
    </row>
    <row r="3">
      <c r="A3" s="9" t="inlineStr">
        <is>
          <t>This term</t>
        </is>
      </c>
      <c r="B3" s="9" t="inlineStr">
        <is>
          <t>Number</t>
        </is>
      </c>
      <c r="C3" s="9" t="inlineStr">
        <is>
          <t>What it means</t>
        </is>
      </c>
    </row>
    <row r="4">
      <c r="A4" s="19" t="inlineStr">
        <is>
          <t>Average in the room</t>
        </is>
      </c>
      <c r="B4" s="14">
        <f>IFERROR(ROUND(AVERAGE(Attendance!$D$37:$P$37),1),"—")</f>
        <v/>
      </c>
      <c r="C4" s="6" t="inlineStr">
        <is>
          <t>Across every week with a number in it.</t>
        </is>
      </c>
    </row>
    <row r="5">
      <c r="A5" s="19" t="inlineStr">
        <is>
          <t>Best week</t>
        </is>
      </c>
      <c r="B5" s="14">
        <f>IFERROR(MAX(Attendance!$D$37:$P$37),"—")</f>
        <v/>
      </c>
      <c r="C5" s="6" t="inlineStr">
        <is>
          <t>Worth remembering what you did that week.</t>
        </is>
      </c>
    </row>
    <row r="6">
      <c r="A6" s="19" t="inlineStr">
        <is>
          <t>Quietest week</t>
        </is>
      </c>
      <c r="B6" s="14">
        <f>IFERROR(MIN(Attendance!$D$37:$P$37),"—")</f>
        <v/>
      </c>
      <c r="C6" s="6" t="inlineStr">
        <is>
          <t>Usually a holiday. If it isn't, that's the interesting one.</t>
        </is>
      </c>
    </row>
    <row r="7">
      <c r="A7" s="19" t="inlineStr">
        <is>
          <t>Guests this term</t>
        </is>
      </c>
      <c r="B7" s="14">
        <f>SUM(Attendance!$D$36:$P$36)</f>
        <v/>
      </c>
      <c r="C7" s="6" t="inlineStr">
        <is>
          <t>Every G on the register.</t>
        </is>
      </c>
    </row>
    <row r="8">
      <c r="A8" s="19" t="inlineStr">
        <is>
          <t>On the register</t>
        </is>
      </c>
      <c r="B8" s="14">
        <f>COUNTA(Attendance!$A$5:$A$34)</f>
        <v/>
      </c>
      <c r="C8" s="6" t="inlineStr">
        <is>
          <t>How many names you are responsible for.</t>
        </is>
      </c>
    </row>
    <row r="9">
      <c r="A9" s="19" t="inlineStr">
        <is>
          <t>Away 3+ weeks</t>
        </is>
      </c>
      <c r="B9" s="14">
        <f>COUNTIF(Attendance!$T$5:$T$34,"&gt;=3")</f>
        <v/>
      </c>
      <c r="C9" s="6" t="inlineStr">
        <is>
          <t>The Who's Missing list. This is the number to act on.</t>
        </is>
      </c>
    </row>
    <row r="10">
      <c r="A10" s="19" t="inlineStr">
        <is>
          <t>Away 6+ weeks</t>
        </is>
      </c>
      <c r="B10" s="14">
        <f>COUNTIF(Attendance!$T$5:$T$34,"&gt;=6")</f>
        <v/>
      </c>
      <c r="C10" s="6" t="inlineStr">
        <is>
          <t>Six weeks is long enough that they assume nobody noticed.</t>
        </is>
      </c>
    </row>
  </sheetData>
  <conditionalFormatting sqref="B9:B10">
    <cfRule type="expression" priority="1" dxfId="3">
      <formula>$B9&gt;0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2026-08-24T13:11:45Z</dcterms:created>
  <dcterms:modified xmlns:dcterms="http://purl.org/dc/terms/" xmlns:xsi="http://www.w3.org/2001/XMLSchema-instance" xsi:type="dcterms:W3CDTF">2026-08-24T13:11:45Z</dcterms:modified>
</cp:coreProperties>
</file>